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effcerovich/Desktop/"/>
    </mc:Choice>
  </mc:AlternateContent>
  <xr:revisionPtr revIDLastSave="0" documentId="13_ncr:1_{4BE9F778-A2B8-1E40-A742-5222A46F2190}" xr6:coauthVersionLast="47" xr6:coauthVersionMax="47" xr10:uidLastSave="{00000000-0000-0000-0000-000000000000}"/>
  <bookViews>
    <workbookView xWindow="860" yWindow="0" windowWidth="33740" windowHeight="20940" tabRatio="819" xr2:uid="{00000000-000D-0000-FFFF-FFFF00000000}"/>
  </bookViews>
  <sheets>
    <sheet name="Quarter" sheetId="17" r:id="rId1"/>
    <sheet name="Weekly Stats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7" l="1"/>
  <c r="L24" i="17"/>
  <c r="L18" i="17"/>
  <c r="L13" i="17"/>
  <c r="F9" i="17"/>
  <c r="I12" i="17"/>
  <c r="J12" i="17" s="1"/>
  <c r="I11" i="17"/>
  <c r="J11" i="17" s="1"/>
  <c r="B23" i="17"/>
  <c r="B22" i="17"/>
  <c r="B21" i="17"/>
  <c r="B20" i="17"/>
  <c r="B19" i="17"/>
  <c r="B17" i="17"/>
  <c r="B16" i="17"/>
  <c r="B15" i="17"/>
  <c r="B14" i="17"/>
  <c r="E18" i="17"/>
  <c r="E24" i="17"/>
  <c r="M23" i="17"/>
  <c r="M22" i="17"/>
  <c r="N21" i="17"/>
  <c r="M21" i="17"/>
  <c r="M20" i="17"/>
  <c r="P17" i="17"/>
  <c r="O17" i="17"/>
  <c r="N17" i="17"/>
  <c r="M17" i="17"/>
  <c r="N16" i="17"/>
  <c r="M16" i="17"/>
  <c r="O14" i="17"/>
  <c r="N14" i="17"/>
  <c r="M14" i="17"/>
  <c r="P11" i="17"/>
  <c r="N11" i="17"/>
  <c r="M11" i="17"/>
  <c r="N54" i="18"/>
  <c r="P23" i="17" s="1"/>
  <c r="M54" i="18"/>
  <c r="O23" i="17" s="1"/>
  <c r="L54" i="18"/>
  <c r="N23" i="17" s="1"/>
  <c r="K54" i="18"/>
  <c r="N45" i="18"/>
  <c r="P22" i="17" s="1"/>
  <c r="M45" i="18"/>
  <c r="O22" i="17" s="1"/>
  <c r="L45" i="18"/>
  <c r="N22" i="17" s="1"/>
  <c r="K45" i="18"/>
  <c r="N36" i="18"/>
  <c r="P21" i="17" s="1"/>
  <c r="M36" i="18"/>
  <c r="O21" i="17" s="1"/>
  <c r="L36" i="18"/>
  <c r="K36" i="18"/>
  <c r="N27" i="18"/>
  <c r="P20" i="17" s="1"/>
  <c r="M27" i="18"/>
  <c r="O20" i="17" s="1"/>
  <c r="L27" i="18"/>
  <c r="N20" i="17" s="1"/>
  <c r="K27" i="18"/>
  <c r="N18" i="18"/>
  <c r="P19" i="17" s="1"/>
  <c r="P24" i="17" s="1"/>
  <c r="M18" i="18"/>
  <c r="O19" i="17" s="1"/>
  <c r="O24" i="17" s="1"/>
  <c r="L18" i="18"/>
  <c r="N19" i="17" s="1"/>
  <c r="K18" i="18"/>
  <c r="M19" i="17" s="1"/>
  <c r="N9" i="18"/>
  <c r="M9" i="18"/>
  <c r="L9" i="18"/>
  <c r="K9" i="18"/>
  <c r="F63" i="18"/>
  <c r="P16" i="17" s="1"/>
  <c r="E63" i="18"/>
  <c r="O16" i="17" s="1"/>
  <c r="D63" i="18"/>
  <c r="C63" i="18"/>
  <c r="F54" i="18"/>
  <c r="P15" i="17" s="1"/>
  <c r="E54" i="18"/>
  <c r="O15" i="17" s="1"/>
  <c r="D54" i="18"/>
  <c r="N15" i="17" s="1"/>
  <c r="C54" i="18"/>
  <c r="M15" i="17" s="1"/>
  <c r="F45" i="18"/>
  <c r="P14" i="17" s="1"/>
  <c r="E45" i="18"/>
  <c r="D45" i="18"/>
  <c r="C45" i="18"/>
  <c r="F36" i="18"/>
  <c r="P12" i="17" s="1"/>
  <c r="E36" i="18"/>
  <c r="O12" i="17" s="1"/>
  <c r="D36" i="18"/>
  <c r="C36" i="18"/>
  <c r="M12" i="17" s="1"/>
  <c r="F27" i="18"/>
  <c r="E27" i="18"/>
  <c r="O11" i="17" s="1"/>
  <c r="D27" i="18"/>
  <c r="C27" i="18"/>
  <c r="F18" i="18"/>
  <c r="P10" i="17" s="1"/>
  <c r="E18" i="18"/>
  <c r="O10" i="17" s="1"/>
  <c r="D18" i="18"/>
  <c r="N10" i="17" s="1"/>
  <c r="C18" i="18"/>
  <c r="M10" i="17" s="1"/>
  <c r="F9" i="18"/>
  <c r="P9" i="17" s="1"/>
  <c r="E9" i="18"/>
  <c r="O9" i="17" s="1"/>
  <c r="D9" i="18"/>
  <c r="N9" i="17" s="1"/>
  <c r="N13" i="17" s="1"/>
  <c r="C9" i="18"/>
  <c r="M9" i="17" s="1"/>
  <c r="K23" i="17"/>
  <c r="K22" i="17"/>
  <c r="K21" i="17"/>
  <c r="K20" i="17"/>
  <c r="K19" i="17"/>
  <c r="K17" i="17"/>
  <c r="K16" i="17"/>
  <c r="K15" i="17"/>
  <c r="K14" i="17"/>
  <c r="K10" i="17"/>
  <c r="B12" i="17"/>
  <c r="B11" i="17"/>
  <c r="B10" i="17"/>
  <c r="B9" i="17"/>
  <c r="C9" i="17" s="1"/>
  <c r="I10" i="17"/>
  <c r="J10" i="17" s="1"/>
  <c r="I14" i="17"/>
  <c r="J14" i="17" s="1"/>
  <c r="I15" i="17"/>
  <c r="J15" i="17" s="1"/>
  <c r="I16" i="17"/>
  <c r="J16" i="17" s="1"/>
  <c r="I17" i="17"/>
  <c r="J17" i="17" s="1"/>
  <c r="I19" i="17"/>
  <c r="J19" i="17" s="1"/>
  <c r="I20" i="17"/>
  <c r="J20" i="17" s="1"/>
  <c r="I21" i="17"/>
  <c r="J21" i="17" s="1"/>
  <c r="I22" i="17"/>
  <c r="J22" i="17" s="1"/>
  <c r="I23" i="17"/>
  <c r="J23" i="17" s="1"/>
  <c r="G4" i="17"/>
  <c r="L25" i="17" l="1"/>
  <c r="I26" i="17" s="1"/>
  <c r="M18" i="17"/>
  <c r="F10" i="17"/>
  <c r="F11" i="17" s="1"/>
  <c r="F12" i="17" s="1"/>
  <c r="F14" i="17" s="1"/>
  <c r="F15" i="17" s="1"/>
  <c r="F16" i="17" s="1"/>
  <c r="F17" i="17" s="1"/>
  <c r="F19" i="17" s="1"/>
  <c r="F20" i="17" s="1"/>
  <c r="F21" i="17" s="1"/>
  <c r="F22" i="17" s="1"/>
  <c r="F23" i="17" s="1"/>
  <c r="G9" i="17"/>
  <c r="H9" i="17" s="1"/>
  <c r="K11" i="17"/>
  <c r="I9" i="17"/>
  <c r="J9" i="17" s="1"/>
  <c r="K12" i="17"/>
  <c r="E13" i="17"/>
  <c r="E25" i="17" s="1"/>
  <c r="I4" i="17" s="1"/>
  <c r="K9" i="17"/>
  <c r="P18" i="17"/>
  <c r="O18" i="17"/>
  <c r="M13" i="17"/>
  <c r="J18" i="17"/>
  <c r="P13" i="17"/>
  <c r="J24" i="17"/>
  <c r="K18" i="17"/>
  <c r="K24" i="17"/>
  <c r="O13" i="17"/>
  <c r="M24" i="17"/>
  <c r="N18" i="17"/>
  <c r="N24" i="17"/>
  <c r="I24" i="17"/>
  <c r="B18" i="17"/>
  <c r="I18" i="17"/>
  <c r="B24" i="17"/>
  <c r="C10" i="17"/>
  <c r="C11" i="17" s="1"/>
  <c r="C12" i="17" s="1"/>
  <c r="C14" i="17" s="1"/>
  <c r="C15" i="17" s="1"/>
  <c r="C16" i="17" s="1"/>
  <c r="C17" i="17" s="1"/>
  <c r="B13" i="17"/>
  <c r="P25" i="17" l="1"/>
  <c r="O25" i="17"/>
  <c r="K13" i="17"/>
  <c r="K25" i="17" s="1"/>
  <c r="K27" i="17" s="1"/>
  <c r="I13" i="17"/>
  <c r="I25" i="17" s="1"/>
  <c r="I27" i="17" s="1"/>
  <c r="G10" i="17"/>
  <c r="H10" i="17" s="1"/>
  <c r="N25" i="17"/>
  <c r="M25" i="17"/>
  <c r="J13" i="17"/>
  <c r="C19" i="17"/>
  <c r="C20" i="17" s="1"/>
  <c r="C21" i="17" s="1"/>
  <c r="C22" i="17" s="1"/>
  <c r="C23" i="17" s="1"/>
  <c r="G11" i="17" l="1"/>
  <c r="G12" i="17" s="1"/>
  <c r="G14" i="17" s="1"/>
  <c r="H14" i="17" s="1"/>
  <c r="J25" i="17"/>
  <c r="J27" i="17" s="1"/>
  <c r="I29" i="17"/>
  <c r="H12" i="17" l="1"/>
  <c r="H11" i="17"/>
  <c r="G15" i="17"/>
  <c r="H15" i="17" s="1"/>
  <c r="G16" i="17" l="1"/>
  <c r="G17" i="17" s="1"/>
  <c r="G19" i="17" s="1"/>
  <c r="H17" i="17" l="1"/>
  <c r="H16" i="17"/>
  <c r="H19" i="17"/>
  <c r="G20" i="17"/>
  <c r="H20" i="17" l="1"/>
  <c r="G21" i="17"/>
  <c r="G22" i="17" l="1"/>
  <c r="H21" i="17"/>
  <c r="H22" i="17" l="1"/>
  <c r="G23" i="17"/>
  <c r="H23" i="17" s="1"/>
</calcChain>
</file>

<file path=xl/sharedStrings.xml><?xml version="1.0" encoding="utf-8"?>
<sst xmlns="http://schemas.openxmlformats.org/spreadsheetml/2006/main" count="208" uniqueCount="62">
  <si>
    <t>AGENT NAME:</t>
  </si>
  <si>
    <t>GAP OBJECTIVE</t>
  </si>
  <si>
    <t>APPS NEEDED *</t>
  </si>
  <si>
    <t>Current Apps</t>
  </si>
  <si>
    <t>BONUS OBJECTIVE</t>
  </si>
  <si>
    <t>FIRST YEAR</t>
  </si>
  <si>
    <t/>
  </si>
  <si>
    <t>PLAN—GAP</t>
  </si>
  <si>
    <t>ACTUAL—NAP</t>
  </si>
  <si>
    <t>INCOME PROJECTIONS</t>
  </si>
  <si>
    <t>Sales Week</t>
  </si>
  <si>
    <t>WEEK</t>
  </si>
  <si>
    <t>ACCUM</t>
  </si>
  <si>
    <t>COUNTDOWN</t>
  </si>
  <si>
    <t>APPS</t>
  </si>
  <si>
    <t>1ST YR.</t>
  </si>
  <si>
    <t>60% ADV</t>
  </si>
  <si>
    <t>TOTALS</t>
  </si>
  <si>
    <t>* Average application is based on $750 NAP</t>
  </si>
  <si>
    <t>NAP</t>
  </si>
  <si>
    <t>BONUS</t>
  </si>
  <si>
    <t>ONLY INPUT INTO THE WHITE AREAS!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</si>
  <si>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</si>
  <si>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</si>
  <si>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</si>
  <si>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</si>
  <si>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</si>
  <si>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</si>
  <si>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</si>
  <si>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</si>
  <si>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</si>
  <si>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</si>
  <si>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</si>
  <si>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</si>
  <si>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</si>
  <si>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Monthly Bonus</t>
  </si>
  <si>
    <t>Total Monthly</t>
  </si>
  <si>
    <t>* 25 YR Renewal based on 100% stay on the books.</t>
  </si>
  <si>
    <t>25 YR REN</t>
  </si>
  <si>
    <t>Monday</t>
  </si>
  <si>
    <t>Tuesday</t>
  </si>
  <si>
    <t>Wednesday</t>
  </si>
  <si>
    <t xml:space="preserve">Thursday </t>
  </si>
  <si>
    <t>Friday</t>
  </si>
  <si>
    <t>Hours</t>
  </si>
  <si>
    <t>Approches</t>
  </si>
  <si>
    <t>Demos</t>
  </si>
  <si>
    <t>Sales</t>
  </si>
  <si>
    <t>Approaches</t>
  </si>
  <si>
    <t>Mnth Bonus</t>
  </si>
  <si>
    <t>week 1</t>
  </si>
  <si>
    <t xml:space="preserve"> </t>
  </si>
  <si>
    <t>week 8</t>
  </si>
  <si>
    <t>week 9</t>
  </si>
  <si>
    <t>week 10</t>
  </si>
  <si>
    <t>week 11</t>
  </si>
  <si>
    <t>week 12</t>
  </si>
  <si>
    <t>week 13</t>
  </si>
  <si>
    <t xml:space="preserve">Total Monthly </t>
  </si>
  <si>
    <t>First Year + Renewals</t>
  </si>
  <si>
    <t xml:space="preserve"> PERSONAL PERFORMANCE PLAN  2024</t>
  </si>
  <si>
    <t>Agent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</si>
</sst>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mm/dd/yy;@"/>
    <numFmt numFmtId="167" formatCode="#,##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6"/>
      <color rgb="FF000000"/>
      <name val="Arial Narrow"/>
      <family val="2"/>
    </font>
    <font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b/>
      <sz val="16"/>
      <color theme="1"/>
      <name val="Arial Narrow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Arial Narrow"/>
      <family val="2"/>
    </font>
    <font>
      <b/>
      <sz val="14"/>
      <color theme="0"/>
      <name val="Arial Narrow"/>
      <family val="2"/>
    </font>
    <font>
      <b/>
      <sz val="14"/>
      <color rgb="FFFFFFFF"/>
      <name val="Arial Narrow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0" fillId="0" borderId="6" xfId="0" applyBorder="1"/>
    <xf numFmtId="0" fontId="4" fillId="3" borderId="0" xfId="0" applyFont="1" applyFill="1" applyAlignment="1">
      <alignment horizontal="center" vertical="center" wrapText="1"/>
    </xf>
    <xf numFmtId="166" fontId="9" fillId="2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6" borderId="3" xfId="0" applyNumberFormat="1" applyFill="1" applyBorder="1" applyAlignment="1">
      <alignment horizontal="center"/>
    </xf>
    <xf numFmtId="165" fontId="16" fillId="0" borderId="0" xfId="0" applyNumberFormat="1" applyFont="1"/>
    <xf numFmtId="165" fontId="10" fillId="0" borderId="0" xfId="0" applyNumberFormat="1" applyFont="1"/>
    <xf numFmtId="0" fontId="10" fillId="0" borderId="0" xfId="0" applyFont="1" applyAlignment="1">
      <alignment horizontal="left"/>
    </xf>
    <xf numFmtId="164" fontId="0" fillId="0" borderId="0" xfId="0" applyNumberFormat="1"/>
    <xf numFmtId="166" fontId="9" fillId="2" borderId="1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/>
    <xf numFmtId="0" fontId="15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6" borderId="17" xfId="0" applyNumberFormat="1" applyFon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65" fontId="0" fillId="5" borderId="13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" fillId="5" borderId="15" xfId="0" applyNumberFormat="1" applyFont="1" applyFill="1" applyBorder="1" applyAlignment="1">
      <alignment horizontal="center" vertical="center"/>
    </xf>
    <xf numFmtId="166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5" borderId="24" xfId="0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166" fontId="18" fillId="2" borderId="17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/>
    </xf>
    <xf numFmtId="165" fontId="0" fillId="8" borderId="12" xfId="0" applyNumberFormat="1" applyFill="1" applyBorder="1" applyAlignment="1">
      <alignment horizontal="center" vertical="center"/>
    </xf>
    <xf numFmtId="165" fontId="0" fillId="8" borderId="13" xfId="0" applyNumberFormat="1" applyFill="1" applyBorder="1" applyAlignment="1">
      <alignment horizontal="center" vertical="center"/>
    </xf>
    <xf numFmtId="165" fontId="0" fillId="8" borderId="8" xfId="0" applyNumberFormat="1" applyFill="1" applyBorder="1" applyAlignment="1">
      <alignment horizontal="center" vertical="center"/>
    </xf>
    <xf numFmtId="165" fontId="0" fillId="8" borderId="10" xfId="0" applyNumberFormat="1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  <xf numFmtId="165" fontId="0" fillId="8" borderId="11" xfId="0" applyNumberFormat="1" applyFill="1" applyBorder="1" applyAlignment="1">
      <alignment horizontal="center" vertical="center"/>
    </xf>
    <xf numFmtId="165" fontId="0" fillId="8" borderId="4" xfId="0" applyNumberFormat="1" applyFill="1" applyBorder="1" applyAlignment="1">
      <alignment horizontal="center" vertical="center"/>
    </xf>
    <xf numFmtId="165" fontId="0" fillId="8" borderId="9" xfId="0" applyNumberFormat="1" applyFill="1" applyBorder="1" applyAlignment="1">
      <alignment horizontal="center" vertical="center"/>
    </xf>
    <xf numFmtId="165" fontId="0" fillId="8" borderId="20" xfId="0" applyNumberFormat="1" applyFill="1" applyBorder="1" applyAlignment="1">
      <alignment horizontal="center" vertical="center"/>
    </xf>
    <xf numFmtId="165" fontId="0" fillId="8" borderId="17" xfId="0" applyNumberFormat="1" applyFill="1" applyBorder="1" applyAlignment="1">
      <alignment horizontal="center" vertical="center"/>
    </xf>
    <xf numFmtId="0" fontId="0" fillId="4" borderId="0" xfId="0" applyFill="1"/>
    <xf numFmtId="166" fontId="9" fillId="2" borderId="11" xfId="0" applyNumberFormat="1" applyFont="1" applyFill="1" applyBorder="1" applyAlignment="1">
      <alignment horizontal="center" vertical="center" wrapText="1"/>
    </xf>
    <xf numFmtId="165" fontId="0" fillId="5" borderId="24" xfId="0" applyNumberForma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1" fontId="0" fillId="5" borderId="27" xfId="0" applyNumberFormat="1" applyFill="1" applyBorder="1" applyAlignment="1">
      <alignment horizontal="center" vertical="center"/>
    </xf>
    <xf numFmtId="165" fontId="0" fillId="8" borderId="28" xfId="0" applyNumberFormat="1" applyFill="1" applyBorder="1" applyAlignment="1">
      <alignment horizontal="center" vertical="center"/>
    </xf>
    <xf numFmtId="165" fontId="0" fillId="8" borderId="24" xfId="0" applyNumberFormat="1" applyFill="1" applyBorder="1" applyAlignment="1">
      <alignment horizontal="center" vertical="center"/>
    </xf>
    <xf numFmtId="165" fontId="0" fillId="8" borderId="27" xfId="0" applyNumberFormat="1" applyFill="1" applyBorder="1" applyAlignment="1">
      <alignment horizontal="center" vertical="center"/>
    </xf>
    <xf numFmtId="165" fontId="0" fillId="8" borderId="31" xfId="0" applyNumberFormat="1" applyFill="1" applyBorder="1" applyAlignment="1">
      <alignment horizontal="center" vertical="center"/>
    </xf>
    <xf numFmtId="166" fontId="9" fillId="2" borderId="16" xfId="0" applyNumberFormat="1" applyFont="1" applyFill="1" applyBorder="1" applyAlignment="1">
      <alignment horizontal="center" vertical="center" wrapText="1"/>
    </xf>
    <xf numFmtId="166" fontId="19" fillId="4" borderId="3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/>
    </xf>
    <xf numFmtId="166" fontId="9" fillId="2" borderId="28" xfId="0" applyNumberFormat="1" applyFont="1" applyFill="1" applyBorder="1" applyAlignment="1">
      <alignment horizontal="center" vertical="center" wrapText="1"/>
    </xf>
    <xf numFmtId="165" fontId="0" fillId="5" borderId="34" xfId="0" applyNumberForma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" fontId="0" fillId="5" borderId="31" xfId="0" applyNumberFormat="1" applyFill="1" applyBorder="1" applyAlignment="1">
      <alignment horizontal="center" vertical="center"/>
    </xf>
    <xf numFmtId="165" fontId="0" fillId="8" borderId="35" xfId="0" applyNumberFormat="1" applyFill="1" applyBorder="1" applyAlignment="1">
      <alignment horizontal="center" vertical="center"/>
    </xf>
    <xf numFmtId="165" fontId="0" fillId="8" borderId="34" xfId="0" applyNumberFormat="1" applyFill="1" applyBorder="1" applyAlignment="1">
      <alignment horizontal="center" vertical="center"/>
    </xf>
    <xf numFmtId="165" fontId="0" fillId="5" borderId="32" xfId="0" applyNumberFormat="1" applyFill="1" applyBorder="1" applyAlignment="1">
      <alignment horizontal="center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165" fontId="1" fillId="0" borderId="6" xfId="0" applyNumberFormat="1" applyFont="1" applyBorder="1" applyProtection="1">
      <protection locked="0"/>
    </xf>
    <xf numFmtId="165" fontId="1" fillId="0" borderId="7" xfId="0" applyNumberFormat="1" applyFont="1" applyBorder="1" applyProtection="1">
      <protection locked="0"/>
    </xf>
    <xf numFmtId="9" fontId="10" fillId="0" borderId="6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5" fontId="10" fillId="4" borderId="3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165" fontId="10" fillId="4" borderId="25" xfId="0" applyNumberFormat="1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7" borderId="33" xfId="0" applyNumberFormat="1" applyFont="1" applyFill="1" applyBorder="1" applyAlignment="1">
      <alignment horizontal="center" vertical="center"/>
    </xf>
    <xf numFmtId="165" fontId="22" fillId="0" borderId="0" xfId="0" applyNumberFormat="1" applyFont="1"/>
    <xf numFmtId="165" fontId="22" fillId="8" borderId="33" xfId="0" applyNumberFormat="1" applyFont="1" applyFill="1" applyBorder="1" applyAlignment="1">
      <alignment horizontal="center"/>
    </xf>
    <xf numFmtId="165" fontId="22" fillId="8" borderId="30" xfId="0" applyNumberFormat="1" applyFont="1" applyFill="1" applyBorder="1" applyAlignment="1">
      <alignment horizontal="center"/>
    </xf>
    <xf numFmtId="165" fontId="22" fillId="8" borderId="31" xfId="0" applyNumberFormat="1" applyFont="1" applyFill="1" applyBorder="1" applyAlignment="1">
      <alignment horizontal="center"/>
    </xf>
    <xf numFmtId="165" fontId="22" fillId="6" borderId="29" xfId="0" applyNumberFormat="1" applyFont="1" applyFill="1" applyBorder="1" applyAlignment="1">
      <alignment horizontal="center" vertical="center"/>
    </xf>
    <xf numFmtId="0" fontId="23" fillId="0" borderId="0" xfId="0" applyFont="1"/>
    <xf numFmtId="1" fontId="10" fillId="4" borderId="8" xfId="0" applyNumberFormat="1" applyFont="1" applyFill="1" applyBorder="1" applyAlignment="1">
      <alignment horizontal="center" vertical="center"/>
    </xf>
    <xf numFmtId="165" fontId="10" fillId="0" borderId="25" xfId="0" applyNumberFormat="1" applyFont="1" applyBorder="1" applyAlignment="1" applyProtection="1">
      <alignment horizontal="center" vertical="center"/>
      <protection locked="0"/>
    </xf>
    <xf numFmtId="165" fontId="10" fillId="8" borderId="37" xfId="0" applyNumberFormat="1" applyFont="1" applyFill="1" applyBorder="1" applyAlignment="1">
      <alignment horizontal="center" vertical="center"/>
    </xf>
    <xf numFmtId="165" fontId="10" fillId="8" borderId="38" xfId="0" applyNumberFormat="1" applyFont="1" applyFill="1" applyBorder="1" applyAlignment="1">
      <alignment horizontal="center" vertical="center"/>
    </xf>
    <xf numFmtId="165" fontId="10" fillId="8" borderId="39" xfId="0" applyNumberFormat="1" applyFont="1" applyFill="1" applyBorder="1" applyAlignment="1">
      <alignment horizontal="center" vertical="center"/>
    </xf>
    <xf numFmtId="165" fontId="0" fillId="9" borderId="21" xfId="0" applyNumberFormat="1" applyFill="1" applyBorder="1" applyAlignment="1">
      <alignment horizontal="center" vertical="center"/>
    </xf>
    <xf numFmtId="165" fontId="0" fillId="9" borderId="22" xfId="0" applyNumberFormat="1" applyFill="1" applyBorder="1" applyAlignment="1">
      <alignment horizontal="center" vertical="center"/>
    </xf>
    <xf numFmtId="165" fontId="0" fillId="9" borderId="23" xfId="0" applyNumberFormat="1" applyFill="1" applyBorder="1" applyAlignment="1">
      <alignment horizontal="center" vertical="center"/>
    </xf>
    <xf numFmtId="165" fontId="0" fillId="9" borderId="36" xfId="0" applyNumberFormat="1" applyFill="1" applyBorder="1" applyAlignment="1">
      <alignment horizontal="center" vertical="center"/>
    </xf>
    <xf numFmtId="165" fontId="0" fillId="9" borderId="7" xfId="0" applyNumberForma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67" fontId="1" fillId="5" borderId="15" xfId="0" applyNumberFormat="1" applyFont="1" applyFill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16" fillId="6" borderId="17" xfId="0" applyNumberFormat="1" applyFont="1" applyFill="1" applyBorder="1" applyAlignment="1">
      <alignment horizontal="center" vertical="center"/>
    </xf>
    <xf numFmtId="165" fontId="22" fillId="6" borderId="17" xfId="0" applyNumberFormat="1" applyFont="1" applyFill="1" applyBorder="1"/>
    <xf numFmtId="0" fontId="10" fillId="10" borderId="3" xfId="0" applyFont="1" applyFill="1" applyBorder="1" applyAlignment="1">
      <alignment horizontal="center" vertical="center"/>
    </xf>
    <xf numFmtId="165" fontId="10" fillId="4" borderId="24" xfId="0" applyNumberFormat="1" applyFont="1" applyFill="1" applyBorder="1" applyAlignment="1">
      <alignment horizontal="center" vertical="center"/>
    </xf>
    <xf numFmtId="165" fontId="22" fillId="7" borderId="0" xfId="0" applyNumberFormat="1" applyFont="1" applyFill="1" applyAlignment="1">
      <alignment horizontal="center" vertical="center"/>
    </xf>
    <xf numFmtId="1" fontId="0" fillId="9" borderId="3" xfId="0" applyNumberFormat="1" applyFill="1" applyBorder="1" applyAlignment="1" applyProtection="1">
      <alignment horizontal="center" vertical="center"/>
      <protection hidden="1"/>
    </xf>
    <xf numFmtId="1" fontId="0" fillId="9" borderId="24" xfId="0" applyNumberFormat="1" applyFill="1" applyBorder="1" applyAlignment="1" applyProtection="1">
      <alignment horizontal="center" vertical="center"/>
      <protection hidden="1"/>
    </xf>
    <xf numFmtId="1" fontId="10" fillId="9" borderId="3" xfId="0" applyNumberFormat="1" applyFont="1" applyFill="1" applyBorder="1" applyAlignment="1" applyProtection="1">
      <alignment horizontal="center" vertical="center"/>
      <protection hidden="1"/>
    </xf>
    <xf numFmtId="1" fontId="0" fillId="9" borderId="4" xfId="0" applyNumberFormat="1" applyFill="1" applyBorder="1" applyAlignment="1" applyProtection="1">
      <alignment horizontal="center" vertical="center"/>
      <protection hidden="1"/>
    </xf>
    <xf numFmtId="1" fontId="23" fillId="9" borderId="33" xfId="0" applyNumberFormat="1" applyFont="1" applyFill="1" applyBorder="1" applyAlignment="1" applyProtection="1">
      <alignment horizontal="center" vertical="center"/>
      <protection hidden="1"/>
    </xf>
    <xf numFmtId="165" fontId="22" fillId="0" borderId="18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0" fillId="0" borderId="2" xfId="0" applyBorder="1"/>
    <xf numFmtId="0" fontId="3" fillId="2" borderId="0" xfId="0" applyFont="1" applyFill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47"/>
  <sheetViews>
    <sheetView tabSelected="1" zoomScale="144" zoomScaleNormal="144" zoomScalePageLayoutView="115" workbookViewId="0">
      <selection activeCell="K2" sqref="K2"/>
    </sheetView>
  </sheetViews>
  <sheetFormatPr baseColWidth="10" defaultColWidth="8.83203125" defaultRowHeight="15" x14ac:dyDescent="0.2"/>
  <cols>
    <col min="1" max="1" width="25.1640625" customWidth="1"/>
    <col min="2" max="2" width="10.6640625" customWidth="1"/>
    <col min="3" max="3" width="12.6640625" customWidth="1"/>
    <col min="4" max="4" width="2.1640625" customWidth="1"/>
    <col min="5" max="5" width="10.5" customWidth="1"/>
    <col min="6" max="7" width="12.6640625" customWidth="1"/>
    <col min="8" max="8" width="12.5" customWidth="1"/>
    <col min="9" max="11" width="10.6640625" customWidth="1"/>
    <col min="12" max="12" width="10.33203125" customWidth="1"/>
    <col min="13" max="16" width="9.5" style="37" customWidth="1"/>
  </cols>
  <sheetData>
    <row r="1" spans="1:16" ht="18" x14ac:dyDescent="0.2">
      <c r="A1" s="130" t="s">
        <v>60</v>
      </c>
      <c r="B1" s="130"/>
      <c r="C1" s="130"/>
      <c r="D1" s="130"/>
      <c r="E1" s="130"/>
      <c r="F1" s="130"/>
      <c r="G1" s="131"/>
      <c r="H1" s="131"/>
      <c r="I1" s="131"/>
      <c r="J1" s="131"/>
      <c r="K1" s="132"/>
    </row>
    <row r="2" spans="1:16" ht="8" customHeight="1" x14ac:dyDescent="0.2"/>
    <row r="3" spans="1:16" ht="23" customHeight="1" thickBot="1" x14ac:dyDescent="0.25">
      <c r="A3" s="34" t="s">
        <v>0</v>
      </c>
      <c r="B3" s="83" t="s">
        <v>61</v>
      </c>
      <c r="C3" s="84"/>
      <c r="D3" s="9"/>
      <c r="E3" s="9"/>
    </row>
    <row r="4" spans="1:16" ht="20" thickBot="1" x14ac:dyDescent="0.25">
      <c r="A4" s="34" t="s">
        <v>1</v>
      </c>
      <c r="B4" s="85">
        <v>75000</v>
      </c>
      <c r="E4" s="8" t="s">
        <v>2</v>
      </c>
      <c r="G4" s="35">
        <f>B4/750</f>
        <v>100</v>
      </c>
      <c r="H4" s="113" t="s">
        <v>3</v>
      </c>
      <c r="I4" s="114">
        <f>SUM(E25/750)</f>
        <v>1.8173333333333332</v>
      </c>
      <c r="J4" s="17"/>
    </row>
    <row r="5" spans="1:16" ht="25" customHeight="1" x14ac:dyDescent="0.25">
      <c r="A5" s="34" t="s">
        <v>4</v>
      </c>
      <c r="B5" s="86">
        <v>1500</v>
      </c>
      <c r="E5" s="8" t="s">
        <v>5</v>
      </c>
      <c r="F5" s="87">
        <v>0.3</v>
      </c>
      <c r="G5" s="88" t="s">
        <v>6</v>
      </c>
      <c r="H5" s="87">
        <v>0.01</v>
      </c>
    </row>
    <row r="6" spans="1:16" ht="11" customHeight="1" x14ac:dyDescent="0.2"/>
    <row r="7" spans="1:16" ht="18.75" customHeight="1" x14ac:dyDescent="0.2">
      <c r="A7" s="1"/>
      <c r="B7" s="133" t="s">
        <v>7</v>
      </c>
      <c r="C7" s="133"/>
      <c r="D7" s="133" t="s">
        <v>8</v>
      </c>
      <c r="E7" s="133"/>
      <c r="F7" s="133"/>
      <c r="G7" s="131"/>
      <c r="H7" s="131"/>
      <c r="I7" s="134" t="s">
        <v>9</v>
      </c>
      <c r="J7" s="134"/>
      <c r="K7" s="134"/>
    </row>
    <row r="8" spans="1:16" ht="18.75" customHeight="1" thickBot="1" x14ac:dyDescent="0.25">
      <c r="A8" s="2" t="s">
        <v>10</v>
      </c>
      <c r="B8" s="5" t="s">
        <v>11</v>
      </c>
      <c r="C8" s="5" t="s">
        <v>12</v>
      </c>
      <c r="D8" s="3"/>
      <c r="E8" s="5" t="s">
        <v>11</v>
      </c>
      <c r="F8" s="6" t="s">
        <v>12</v>
      </c>
      <c r="G8" s="6" t="s">
        <v>13</v>
      </c>
      <c r="H8" s="10" t="s">
        <v>14</v>
      </c>
      <c r="I8" s="10" t="s">
        <v>15</v>
      </c>
      <c r="J8" s="10" t="s">
        <v>16</v>
      </c>
      <c r="K8" s="10" t="s">
        <v>38</v>
      </c>
      <c r="L8" s="10" t="s">
        <v>49</v>
      </c>
      <c r="M8" s="10" t="s">
        <v>44</v>
      </c>
      <c r="N8" s="10" t="s">
        <v>48</v>
      </c>
      <c r="O8" s="10" t="s">
        <v>46</v>
      </c>
      <c r="P8" s="10" t="s">
        <v>47</v>
      </c>
    </row>
    <row r="9" spans="1:16" ht="18" customHeight="1" thickBot="1" x14ac:dyDescent="0.25">
      <c r="A9" s="18" t="s">
        <v>22</v>
      </c>
      <c r="B9" s="26">
        <f>SUM(B4/13)</f>
        <v>5769.2307692307695</v>
      </c>
      <c r="C9" s="26">
        <f>B9</f>
        <v>5769.2307692307695</v>
      </c>
      <c r="D9" s="31"/>
      <c r="E9" s="80">
        <v>1363</v>
      </c>
      <c r="F9" s="26">
        <f>E9</f>
        <v>1363</v>
      </c>
      <c r="G9" s="26">
        <f>B4-E9</f>
        <v>73637</v>
      </c>
      <c r="H9" s="25">
        <f t="shared" ref="H9:H23" si="0">G9/750</f>
        <v>98.182666666666663</v>
      </c>
      <c r="I9" s="51">
        <f>E9*F5</f>
        <v>408.9</v>
      </c>
      <c r="J9" s="52">
        <f t="shared" ref="J9:J23" si="1">I9*0.6</f>
        <v>245.33999999999997</v>
      </c>
      <c r="K9" s="53">
        <f>E9*H5*25</f>
        <v>340.75</v>
      </c>
      <c r="L9" s="108"/>
      <c r="M9" s="121">
        <f>'Weekly Stats'!C9</f>
        <v>39</v>
      </c>
      <c r="N9" s="121">
        <f>SUM('Weekly Stats'!D9)</f>
        <v>75</v>
      </c>
      <c r="O9" s="121">
        <f>'Weekly Stats'!E9</f>
        <v>21</v>
      </c>
      <c r="P9" s="121">
        <f>'Weekly Stats'!F9</f>
        <v>4</v>
      </c>
    </row>
    <row r="10" spans="1:16" ht="18" customHeight="1" thickBot="1" x14ac:dyDescent="0.25">
      <c r="A10" s="11" t="s">
        <v>23</v>
      </c>
      <c r="B10" s="26">
        <f>SUM(B4/13)</f>
        <v>5769.2307692307695</v>
      </c>
      <c r="C10" s="28">
        <f t="shared" ref="C10:C23" si="2">+C9+B10</f>
        <v>11538.461538461539</v>
      </c>
      <c r="D10" s="32"/>
      <c r="E10" s="80">
        <v>0</v>
      </c>
      <c r="F10" s="28">
        <f t="shared" ref="F10:F23" si="3">+F9+E10</f>
        <v>1363</v>
      </c>
      <c r="G10" s="28">
        <f t="shared" ref="G10:G23" si="4">G9-E10</f>
        <v>73637</v>
      </c>
      <c r="H10" s="27">
        <f t="shared" si="0"/>
        <v>98.182666666666663</v>
      </c>
      <c r="I10" s="54">
        <f>E10*F5</f>
        <v>0</v>
      </c>
      <c r="J10" s="55">
        <f t="shared" si="1"/>
        <v>0</v>
      </c>
      <c r="K10" s="53">
        <f>E10*H5*25</f>
        <v>0</v>
      </c>
      <c r="L10" s="109"/>
      <c r="M10" s="121">
        <f>'Weekly Stats'!C18</f>
        <v>4</v>
      </c>
      <c r="N10" s="121">
        <f>'Weekly Stats'!D18</f>
        <v>0</v>
      </c>
      <c r="O10" s="121">
        <f>'Weekly Stats'!E18</f>
        <v>0</v>
      </c>
      <c r="P10" s="121">
        <f>'Weekly Stats'!F18</f>
        <v>0</v>
      </c>
    </row>
    <row r="11" spans="1:16" ht="18" customHeight="1" thickBot="1" x14ac:dyDescent="0.25">
      <c r="A11" s="18" t="s">
        <v>24</v>
      </c>
      <c r="B11" s="26">
        <f>SUM(B4/13)</f>
        <v>5769.2307692307695</v>
      </c>
      <c r="C11" s="28">
        <f t="shared" si="2"/>
        <v>17307.692307692309</v>
      </c>
      <c r="D11" s="32"/>
      <c r="E11" s="80">
        <v>0</v>
      </c>
      <c r="F11" s="28">
        <f t="shared" si="3"/>
        <v>1363</v>
      </c>
      <c r="G11" s="28">
        <f t="shared" si="4"/>
        <v>73637</v>
      </c>
      <c r="H11" s="27">
        <f t="shared" si="0"/>
        <v>98.182666666666663</v>
      </c>
      <c r="I11" s="54">
        <f>E11*F5</f>
        <v>0</v>
      </c>
      <c r="J11" s="55">
        <f t="shared" si="1"/>
        <v>0</v>
      </c>
      <c r="K11" s="53">
        <f>E11*H5*25</f>
        <v>0</v>
      </c>
      <c r="L11" s="109"/>
      <c r="M11" s="121">
        <f>Quarter!C33</f>
        <v>0</v>
      </c>
      <c r="N11" s="121">
        <f>'Weekly Stats'!D27</f>
        <v>0</v>
      </c>
      <c r="O11" s="121">
        <f>'Weekly Stats'!E27</f>
        <v>0</v>
      </c>
      <c r="P11" s="121">
        <f>'Weekly Stats'!F27</f>
        <v>0</v>
      </c>
    </row>
    <row r="12" spans="1:16" ht="18" customHeight="1" thickBot="1" x14ac:dyDescent="0.25">
      <c r="A12" s="73" t="s">
        <v>25</v>
      </c>
      <c r="B12" s="79">
        <f>SUM(B4/13)</f>
        <v>5769.2307692307695</v>
      </c>
      <c r="C12" s="63">
        <f t="shared" si="2"/>
        <v>23076.923076923078</v>
      </c>
      <c r="D12" s="64"/>
      <c r="E12" s="81">
        <v>0</v>
      </c>
      <c r="F12" s="63">
        <f t="shared" si="3"/>
        <v>1363</v>
      </c>
      <c r="G12" s="63">
        <f t="shared" si="4"/>
        <v>73637</v>
      </c>
      <c r="H12" s="65">
        <f t="shared" si="0"/>
        <v>98.182666666666663</v>
      </c>
      <c r="I12" s="66">
        <f>E12*F5</f>
        <v>0</v>
      </c>
      <c r="J12" s="67">
        <f t="shared" si="1"/>
        <v>0</v>
      </c>
      <c r="K12" s="68">
        <f>E12*H5*25</f>
        <v>0</v>
      </c>
      <c r="L12" s="110"/>
      <c r="M12" s="122">
        <f>'Weekly Stats'!C36</f>
        <v>0</v>
      </c>
      <c r="N12" s="122">
        <f>'Weekly Stats'!D36</f>
        <v>0</v>
      </c>
      <c r="O12" s="122">
        <f>'Weekly Stats'!E36</f>
        <v>0</v>
      </c>
      <c r="P12" s="122">
        <f>'Weekly Stats'!F36</f>
        <v>0</v>
      </c>
    </row>
    <row r="13" spans="1:16" s="4" customFormat="1" ht="22" customHeight="1" thickBot="1" x14ac:dyDescent="0.3">
      <c r="A13" s="71" t="s">
        <v>51</v>
      </c>
      <c r="B13" s="72">
        <f>SUM(B9:B12)</f>
        <v>23076.923076923078</v>
      </c>
      <c r="C13" s="89"/>
      <c r="D13" s="90"/>
      <c r="E13" s="92">
        <f>SUM(E9:E12)</f>
        <v>1363</v>
      </c>
      <c r="F13" s="91"/>
      <c r="G13" s="89"/>
      <c r="H13" s="103"/>
      <c r="I13" s="105">
        <f>SUM(I9:I12)</f>
        <v>408.9</v>
      </c>
      <c r="J13" s="106">
        <f>SUM(J9:J12)</f>
        <v>245.33999999999997</v>
      </c>
      <c r="K13" s="107">
        <f>SUM(K9:K12)</f>
        <v>340.75</v>
      </c>
      <c r="L13" s="104">
        <f>SUM(B5/3)</f>
        <v>500</v>
      </c>
      <c r="M13" s="123">
        <f>SUM(M9:M12)</f>
        <v>43</v>
      </c>
      <c r="N13" s="123">
        <f>SUM(N9:N12)</f>
        <v>75</v>
      </c>
      <c r="O13" s="123">
        <f>SUM(O9:O12)</f>
        <v>21</v>
      </c>
      <c r="P13" s="123">
        <f>SUM(P9:P12)</f>
        <v>4</v>
      </c>
    </row>
    <row r="14" spans="1:16" ht="18" customHeight="1" thickBot="1" x14ac:dyDescent="0.25">
      <c r="A14" s="62" t="s">
        <v>26</v>
      </c>
      <c r="B14" s="79">
        <f>SUM(B4/13)</f>
        <v>5769.2307692307695</v>
      </c>
      <c r="C14" s="30">
        <f>+C12+B14</f>
        <v>28846.153846153848</v>
      </c>
      <c r="D14" s="33"/>
      <c r="E14" s="82">
        <v>0</v>
      </c>
      <c r="F14" s="30">
        <f>+F12+E14</f>
        <v>1363</v>
      </c>
      <c r="G14" s="30">
        <f>G12-E14</f>
        <v>73637</v>
      </c>
      <c r="H14" s="29">
        <f t="shared" si="0"/>
        <v>98.182666666666663</v>
      </c>
      <c r="I14" s="56">
        <f>E14*F5</f>
        <v>0</v>
      </c>
      <c r="J14" s="57">
        <f t="shared" si="1"/>
        <v>0</v>
      </c>
      <c r="K14" s="58">
        <f>E14*H5*25</f>
        <v>0</v>
      </c>
      <c r="L14" s="111"/>
      <c r="M14" s="124">
        <f>'Weekly Stats'!C45</f>
        <v>0</v>
      </c>
      <c r="N14" s="124">
        <f>'Weekly Stats'!D45</f>
        <v>0</v>
      </c>
      <c r="O14" s="124">
        <f>'Weekly Stats'!E45</f>
        <v>0</v>
      </c>
      <c r="P14" s="124">
        <f>'Weekly Stats'!F45</f>
        <v>0</v>
      </c>
    </row>
    <row r="15" spans="1:16" ht="18" customHeight="1" thickBot="1" x14ac:dyDescent="0.25">
      <c r="A15" s="11" t="s">
        <v>27</v>
      </c>
      <c r="B15" s="79">
        <f>SUM(B4/13)</f>
        <v>5769.2307692307695</v>
      </c>
      <c r="C15" s="30">
        <f t="shared" si="2"/>
        <v>34615.384615384617</v>
      </c>
      <c r="D15" s="33"/>
      <c r="E15" s="80">
        <v>0</v>
      </c>
      <c r="F15" s="30">
        <f t="shared" si="3"/>
        <v>1363</v>
      </c>
      <c r="G15" s="30">
        <f t="shared" si="4"/>
        <v>73637</v>
      </c>
      <c r="H15" s="29">
        <f t="shared" si="0"/>
        <v>98.182666666666663</v>
      </c>
      <c r="I15" s="56">
        <f>E15*F5</f>
        <v>0</v>
      </c>
      <c r="J15" s="57">
        <f t="shared" si="1"/>
        <v>0</v>
      </c>
      <c r="K15" s="58">
        <f>E15*H5*25</f>
        <v>0</v>
      </c>
      <c r="L15" s="109"/>
      <c r="M15" s="121">
        <f>'Weekly Stats'!C54</f>
        <v>9</v>
      </c>
      <c r="N15" s="121">
        <f>'Weekly Stats'!D54</f>
        <v>19</v>
      </c>
      <c r="O15" s="121">
        <f>'Weekly Stats'!E54</f>
        <v>28</v>
      </c>
      <c r="P15" s="121">
        <f>'Weekly Stats'!F54</f>
        <v>3</v>
      </c>
    </row>
    <row r="16" spans="1:16" ht="18" customHeight="1" thickBot="1" x14ac:dyDescent="0.25">
      <c r="A16" s="18" t="s">
        <v>28</v>
      </c>
      <c r="B16" s="79">
        <f>SUM(B4/13)</f>
        <v>5769.2307692307695</v>
      </c>
      <c r="C16" s="28">
        <f t="shared" si="2"/>
        <v>40384.61538461539</v>
      </c>
      <c r="D16" s="32"/>
      <c r="E16" s="80">
        <v>0</v>
      </c>
      <c r="F16" s="28">
        <f t="shared" si="3"/>
        <v>1363</v>
      </c>
      <c r="G16" s="28">
        <f t="shared" si="4"/>
        <v>73637</v>
      </c>
      <c r="H16" s="27">
        <f t="shared" si="0"/>
        <v>98.182666666666663</v>
      </c>
      <c r="I16" s="54">
        <f>E16*F5</f>
        <v>0</v>
      </c>
      <c r="J16" s="55">
        <f t="shared" si="1"/>
        <v>0</v>
      </c>
      <c r="K16" s="53">
        <f>E16*H5*25</f>
        <v>0</v>
      </c>
      <c r="L16" s="109"/>
      <c r="M16" s="121">
        <f>'Weekly Stats'!C63</f>
        <v>0</v>
      </c>
      <c r="N16" s="121">
        <f>'Weekly Stats'!D63</f>
        <v>0</v>
      </c>
      <c r="O16" s="121">
        <f>'Weekly Stats'!E63</f>
        <v>0</v>
      </c>
      <c r="P16" s="121">
        <f>'Weekly Stats'!F63</f>
        <v>0</v>
      </c>
    </row>
    <row r="17" spans="1:16" ht="18" customHeight="1" thickBot="1" x14ac:dyDescent="0.25">
      <c r="A17" s="73" t="s">
        <v>29</v>
      </c>
      <c r="B17" s="79">
        <f>SUM(B4/13)</f>
        <v>5769.2307692307695</v>
      </c>
      <c r="C17" s="63">
        <f t="shared" si="2"/>
        <v>46153.846153846156</v>
      </c>
      <c r="D17" s="64"/>
      <c r="E17" s="81">
        <v>0</v>
      </c>
      <c r="F17" s="63">
        <f t="shared" si="3"/>
        <v>1363</v>
      </c>
      <c r="G17" s="63">
        <f t="shared" si="4"/>
        <v>73637</v>
      </c>
      <c r="H17" s="65">
        <f t="shared" si="0"/>
        <v>98.182666666666663</v>
      </c>
      <c r="I17" s="66">
        <f>E17*F5</f>
        <v>0</v>
      </c>
      <c r="J17" s="67">
        <f t="shared" si="1"/>
        <v>0</v>
      </c>
      <c r="K17" s="68">
        <f>E17*H5*20</f>
        <v>0</v>
      </c>
      <c r="L17" s="110"/>
      <c r="M17" s="122">
        <f>'Weekly Stats'!K9</f>
        <v>37</v>
      </c>
      <c r="N17" s="122">
        <f>'Weekly Stats'!L9</f>
        <v>67</v>
      </c>
      <c r="O17" s="122">
        <f>'Weekly Stats'!M9</f>
        <v>17</v>
      </c>
      <c r="P17" s="122">
        <f>'Weekly Stats'!N9</f>
        <v>2</v>
      </c>
    </row>
    <row r="18" spans="1:16" s="4" customFormat="1" ht="22" customHeight="1" thickBot="1" x14ac:dyDescent="0.3">
      <c r="A18" s="71" t="s">
        <v>51</v>
      </c>
      <c r="B18" s="72">
        <f>SUM(B14:B17)</f>
        <v>23076.923076923078</v>
      </c>
      <c r="C18" s="89"/>
      <c r="D18" s="90"/>
      <c r="E18" s="92">
        <f>SUM(E14:E17)</f>
        <v>0</v>
      </c>
      <c r="F18" s="91"/>
      <c r="G18" s="89"/>
      <c r="H18" s="103"/>
      <c r="I18" s="105">
        <f>SUM(I14:I17)</f>
        <v>0</v>
      </c>
      <c r="J18" s="106">
        <f>SUM(J14:J17)</f>
        <v>0</v>
      </c>
      <c r="K18" s="107">
        <f>SUM(K14:K17)</f>
        <v>0</v>
      </c>
      <c r="L18" s="104">
        <f>SUM(B5/3)</f>
        <v>500</v>
      </c>
      <c r="M18" s="123">
        <f>SUM(M14:M17)</f>
        <v>46</v>
      </c>
      <c r="N18" s="123">
        <f>SUM(N14:N17)</f>
        <v>86</v>
      </c>
      <c r="O18" s="123">
        <f>SUM(O14:O17)</f>
        <v>45</v>
      </c>
      <c r="P18" s="123">
        <f>SUM(P14:P17)</f>
        <v>5</v>
      </c>
    </row>
    <row r="19" spans="1:16" ht="18" customHeight="1" thickBot="1" x14ac:dyDescent="0.25">
      <c r="A19" s="62" t="s">
        <v>30</v>
      </c>
      <c r="B19" s="30">
        <f>SUM(B4/13)</f>
        <v>5769.2307692307695</v>
      </c>
      <c r="C19" s="74">
        <f>+C17+B19</f>
        <v>51923.076923076922</v>
      </c>
      <c r="D19" s="75"/>
      <c r="E19" s="82">
        <v>0</v>
      </c>
      <c r="F19" s="74">
        <f>+F17+E19</f>
        <v>1363</v>
      </c>
      <c r="G19" s="74">
        <f>G17-E19</f>
        <v>73637</v>
      </c>
      <c r="H19" s="76">
        <f t="shared" si="0"/>
        <v>98.182666666666663</v>
      </c>
      <c r="I19" s="77">
        <f>E19*F5</f>
        <v>0</v>
      </c>
      <c r="J19" s="78">
        <f t="shared" si="1"/>
        <v>0</v>
      </c>
      <c r="K19" s="69">
        <f>E19*H5*25</f>
        <v>0</v>
      </c>
      <c r="L19" s="111"/>
      <c r="M19" s="124">
        <f>'Weekly Stats'!K18</f>
        <v>0</v>
      </c>
      <c r="N19" s="124">
        <f>'Weekly Stats'!L18</f>
        <v>0</v>
      </c>
      <c r="O19" s="124">
        <f>'Weekly Stats'!M18</f>
        <v>0</v>
      </c>
      <c r="P19" s="124">
        <f>'Weekly Stats'!N18</f>
        <v>0</v>
      </c>
    </row>
    <row r="20" spans="1:16" ht="18" customHeight="1" thickBot="1" x14ac:dyDescent="0.25">
      <c r="A20" s="11" t="s">
        <v>31</v>
      </c>
      <c r="B20" s="30">
        <f>SUM(B4/13)</f>
        <v>5769.2307692307695</v>
      </c>
      <c r="C20" s="30">
        <f t="shared" si="2"/>
        <v>57692.307692307688</v>
      </c>
      <c r="D20" s="33"/>
      <c r="E20" s="80">
        <v>0</v>
      </c>
      <c r="F20" s="30">
        <f t="shared" si="3"/>
        <v>1363</v>
      </c>
      <c r="G20" s="30">
        <f t="shared" si="4"/>
        <v>73637</v>
      </c>
      <c r="H20" s="29">
        <f t="shared" si="0"/>
        <v>98.182666666666663</v>
      </c>
      <c r="I20" s="51">
        <f>E20*F5</f>
        <v>0</v>
      </c>
      <c r="J20" s="52">
        <f t="shared" si="1"/>
        <v>0</v>
      </c>
      <c r="K20" s="59">
        <f>E20*H5*25</f>
        <v>0</v>
      </c>
      <c r="L20" s="109"/>
      <c r="M20" s="121">
        <f>'Weekly Stats'!K27</f>
        <v>0</v>
      </c>
      <c r="N20" s="121">
        <f>'Weekly Stats'!L27</f>
        <v>0</v>
      </c>
      <c r="O20" s="121">
        <f>'Weekly Stats'!M27</f>
        <v>0</v>
      </c>
      <c r="P20" s="121">
        <f>'Weekly Stats'!N27</f>
        <v>0</v>
      </c>
    </row>
    <row r="21" spans="1:16" ht="18" customHeight="1" thickBot="1" x14ac:dyDescent="0.25">
      <c r="A21" s="18" t="s">
        <v>32</v>
      </c>
      <c r="B21" s="30">
        <f>SUM(B4/13)</f>
        <v>5769.2307692307695</v>
      </c>
      <c r="C21" s="28">
        <f t="shared" si="2"/>
        <v>63461.538461538454</v>
      </c>
      <c r="D21" s="32"/>
      <c r="E21" s="80">
        <v>0</v>
      </c>
      <c r="F21" s="28">
        <f t="shared" si="3"/>
        <v>1363</v>
      </c>
      <c r="G21" s="28">
        <f t="shared" si="4"/>
        <v>73637</v>
      </c>
      <c r="H21" s="27">
        <f t="shared" si="0"/>
        <v>98.182666666666663</v>
      </c>
      <c r="I21" s="54">
        <f>E21*F5</f>
        <v>0</v>
      </c>
      <c r="J21" s="53">
        <f t="shared" si="1"/>
        <v>0</v>
      </c>
      <c r="K21" s="60">
        <f>E21*H5*25</f>
        <v>0</v>
      </c>
      <c r="L21" s="112"/>
      <c r="M21" s="121">
        <f>'Weekly Stats'!K36</f>
        <v>0</v>
      </c>
      <c r="N21" s="121">
        <f>'Weekly Stats'!L36</f>
        <v>0</v>
      </c>
      <c r="O21" s="121">
        <f>'Weekly Stats'!M36</f>
        <v>0</v>
      </c>
      <c r="P21" s="121">
        <f>'Weekly Stats'!N36</f>
        <v>0</v>
      </c>
    </row>
    <row r="22" spans="1:16" ht="18" customHeight="1" thickBot="1" x14ac:dyDescent="0.25">
      <c r="A22" s="11" t="s">
        <v>33</v>
      </c>
      <c r="B22" s="30">
        <f>SUM(B4/13)</f>
        <v>5769.2307692307695</v>
      </c>
      <c r="C22" s="28">
        <f t="shared" si="2"/>
        <v>69230.76923076922</v>
      </c>
      <c r="D22" s="32"/>
      <c r="E22" s="80">
        <v>0</v>
      </c>
      <c r="F22" s="28">
        <f t="shared" si="3"/>
        <v>1363</v>
      </c>
      <c r="G22" s="28">
        <f t="shared" si="4"/>
        <v>73637</v>
      </c>
      <c r="H22" s="27">
        <f t="shared" si="0"/>
        <v>98.182666666666663</v>
      </c>
      <c r="I22" s="54">
        <f>E22*F5</f>
        <v>0</v>
      </c>
      <c r="J22" s="55">
        <f t="shared" si="1"/>
        <v>0</v>
      </c>
      <c r="K22" s="58">
        <f>E22*H5*25</f>
        <v>0</v>
      </c>
      <c r="L22" s="109"/>
      <c r="M22" s="121">
        <f>'Weekly Stats'!K45</f>
        <v>0</v>
      </c>
      <c r="N22" s="121">
        <f>'Weekly Stats'!L45</f>
        <v>0</v>
      </c>
      <c r="O22" s="121">
        <f>'Weekly Stats'!M45</f>
        <v>0</v>
      </c>
      <c r="P22" s="121">
        <f>'Weekly Stats'!N45</f>
        <v>0</v>
      </c>
    </row>
    <row r="23" spans="1:16" ht="18" customHeight="1" thickBot="1" x14ac:dyDescent="0.25">
      <c r="A23" s="70" t="s">
        <v>34</v>
      </c>
      <c r="B23" s="30">
        <f>SUM(B4/13)</f>
        <v>5769.2307692307695</v>
      </c>
      <c r="C23" s="63">
        <f t="shared" si="2"/>
        <v>74999.999999999985</v>
      </c>
      <c r="D23" s="64"/>
      <c r="E23" s="81">
        <v>0</v>
      </c>
      <c r="F23" s="63">
        <f t="shared" si="3"/>
        <v>1363</v>
      </c>
      <c r="G23" s="63">
        <f t="shared" si="4"/>
        <v>73637</v>
      </c>
      <c r="H23" s="65">
        <f t="shared" si="0"/>
        <v>98.182666666666663</v>
      </c>
      <c r="I23" s="66">
        <f>E23*F5</f>
        <v>0</v>
      </c>
      <c r="J23" s="67">
        <f t="shared" si="1"/>
        <v>0</v>
      </c>
      <c r="K23" s="68">
        <f>E23*H5*25</f>
        <v>0</v>
      </c>
      <c r="L23" s="110"/>
      <c r="M23" s="122">
        <f>'Weekly Stats'!K54</f>
        <v>0</v>
      </c>
      <c r="N23" s="122">
        <f>'Weekly Stats'!L54</f>
        <v>0</v>
      </c>
      <c r="O23" s="122">
        <f>'Weekly Stats'!M54</f>
        <v>0</v>
      </c>
      <c r="P23" s="122">
        <f>'Weekly Stats'!N54</f>
        <v>0</v>
      </c>
    </row>
    <row r="24" spans="1:16" s="4" customFormat="1" ht="22" customHeight="1" thickBot="1" x14ac:dyDescent="0.3">
      <c r="A24" s="71" t="s">
        <v>51</v>
      </c>
      <c r="B24" s="72">
        <f>SUM(B19:B23)</f>
        <v>28846.153846153848</v>
      </c>
      <c r="C24" s="119"/>
      <c r="D24" s="90"/>
      <c r="E24" s="92">
        <f>SUM(E19:E23)</f>
        <v>0</v>
      </c>
      <c r="F24" s="91"/>
      <c r="G24" s="89"/>
      <c r="H24" s="103"/>
      <c r="I24" s="105">
        <f>SUM(I19:I23)</f>
        <v>0</v>
      </c>
      <c r="J24" s="106">
        <f>SUM(J19:J23)</f>
        <v>0</v>
      </c>
      <c r="K24" s="107">
        <f>SUM(K19:K23)</f>
        <v>0</v>
      </c>
      <c r="L24" s="104">
        <f>SUM(B5/3)</f>
        <v>500</v>
      </c>
      <c r="M24" s="123">
        <f>SUM(M19:M23)</f>
        <v>0</v>
      </c>
      <c r="N24" s="123">
        <f>SUM(N19:N23)</f>
        <v>0</v>
      </c>
      <c r="O24" s="123">
        <f>SUM(O19:O23)</f>
        <v>0</v>
      </c>
      <c r="P24" s="123">
        <f>SUM(P19:P23)</f>
        <v>0</v>
      </c>
    </row>
    <row r="25" spans="1:16" s="102" customFormat="1" ht="22" thickBot="1" x14ac:dyDescent="0.3">
      <c r="A25" s="93" t="s">
        <v>17</v>
      </c>
      <c r="B25" s="94"/>
      <c r="C25" s="120"/>
      <c r="D25" s="95"/>
      <c r="E25" s="96">
        <f>SUM(E24,E18,E13)</f>
        <v>1363</v>
      </c>
      <c r="F25" s="94"/>
      <c r="G25" s="97" t="s">
        <v>6</v>
      </c>
      <c r="H25" s="94" t="s">
        <v>6</v>
      </c>
      <c r="I25" s="98">
        <f>SUM(I24,I18,I13)</f>
        <v>408.9</v>
      </c>
      <c r="J25" s="99">
        <f>SUM(J24,J18,J13)</f>
        <v>245.33999999999997</v>
      </c>
      <c r="K25" s="100">
        <f>SUM(K13+K18+K24)</f>
        <v>340.75</v>
      </c>
      <c r="L25" s="101">
        <f>SUM(L24+L18+L13)</f>
        <v>1500</v>
      </c>
      <c r="M25" s="125">
        <f>SUM(M13+M18+M24)</f>
        <v>89</v>
      </c>
      <c r="N25" s="125">
        <f t="shared" ref="N25:P25" si="5">SUM(N13+N18+N24)</f>
        <v>161</v>
      </c>
      <c r="O25" s="125">
        <f t="shared" si="5"/>
        <v>66</v>
      </c>
      <c r="P25" s="125">
        <f t="shared" si="5"/>
        <v>9</v>
      </c>
    </row>
    <row r="26" spans="1:16" ht="23" customHeight="1" thickBot="1" x14ac:dyDescent="0.3">
      <c r="A26" s="16"/>
      <c r="B26" s="7"/>
      <c r="C26" s="15"/>
      <c r="D26" s="7"/>
      <c r="E26" s="15"/>
      <c r="F26" s="7"/>
      <c r="G26" s="128" t="s">
        <v>35</v>
      </c>
      <c r="H26" s="129"/>
      <c r="I26" s="24">
        <f>SUM(L25)</f>
        <v>1500</v>
      </c>
      <c r="J26" s="23"/>
      <c r="K26" s="23"/>
    </row>
    <row r="27" spans="1:16" ht="24" customHeight="1" thickBot="1" x14ac:dyDescent="0.25">
      <c r="A27" t="s">
        <v>18</v>
      </c>
      <c r="E27" s="12" t="s">
        <v>6</v>
      </c>
      <c r="G27" s="128" t="s">
        <v>58</v>
      </c>
      <c r="H27" s="129" t="s">
        <v>36</v>
      </c>
      <c r="I27" s="116">
        <f>SUM(I25:I26)</f>
        <v>1908.9</v>
      </c>
      <c r="J27" s="116">
        <f>SUM(I26+J25)</f>
        <v>1745.34</v>
      </c>
      <c r="K27" s="116">
        <f>SUM(K25)</f>
        <v>340.75</v>
      </c>
    </row>
    <row r="28" spans="1:16" ht="17" thickBot="1" x14ac:dyDescent="0.25">
      <c r="A28" t="s">
        <v>37</v>
      </c>
      <c r="E28" s="12"/>
      <c r="G28" s="14"/>
      <c r="I28" s="12"/>
      <c r="J28" s="12"/>
      <c r="K28" s="12"/>
    </row>
    <row r="29" spans="1:16" ht="23" customHeight="1" thickBot="1" x14ac:dyDescent="0.3">
      <c r="E29" s="12"/>
      <c r="G29" s="126" t="s">
        <v>59</v>
      </c>
      <c r="H29" s="127"/>
      <c r="I29" s="117">
        <f>SUM(I27+K27)</f>
        <v>2249.65</v>
      </c>
      <c r="J29" s="12"/>
      <c r="K29" s="12"/>
    </row>
    <row r="30" spans="1:16" ht="20" customHeight="1" x14ac:dyDescent="0.25">
      <c r="E30" s="12"/>
      <c r="G30" s="115"/>
      <c r="H30" s="95"/>
      <c r="I30" s="97"/>
      <c r="J30" s="12"/>
      <c r="K30" s="12"/>
    </row>
    <row r="31" spans="1:16" ht="16" x14ac:dyDescent="0.2">
      <c r="A31" t="s">
        <v>21</v>
      </c>
      <c r="E31" s="12"/>
      <c r="G31" s="14"/>
      <c r="I31" s="12"/>
      <c r="J31" s="12"/>
      <c r="K31" s="12"/>
    </row>
    <row r="32" spans="1:16" x14ac:dyDescent="0.2">
      <c r="F32" s="22" t="s">
        <v>19</v>
      </c>
      <c r="G32" s="22" t="s">
        <v>20</v>
      </c>
      <c r="H32" s="20"/>
      <c r="I32" s="22" t="s">
        <v>19</v>
      </c>
      <c r="J32" s="22" t="s">
        <v>20</v>
      </c>
      <c r="K32" s="20"/>
    </row>
    <row r="33" spans="1:16" x14ac:dyDescent="0.2">
      <c r="F33" s="13">
        <v>10000</v>
      </c>
      <c r="G33" s="13">
        <v>250</v>
      </c>
      <c r="H33" s="19"/>
      <c r="I33" s="13">
        <v>60000</v>
      </c>
      <c r="J33" s="13">
        <v>3000</v>
      </c>
      <c r="K33" s="19"/>
    </row>
    <row r="34" spans="1:16" x14ac:dyDescent="0.2">
      <c r="F34" s="13">
        <v>15000</v>
      </c>
      <c r="G34" s="13">
        <v>350</v>
      </c>
      <c r="H34" s="19"/>
      <c r="I34" s="13">
        <v>70000</v>
      </c>
      <c r="J34" s="13">
        <v>3500</v>
      </c>
      <c r="K34" s="19"/>
    </row>
    <row r="35" spans="1:16" x14ac:dyDescent="0.2">
      <c r="F35" s="13">
        <v>20000</v>
      </c>
      <c r="G35" s="13">
        <v>500</v>
      </c>
      <c r="H35" s="19"/>
      <c r="I35" s="13">
        <v>80000</v>
      </c>
      <c r="J35" s="13">
        <v>4000</v>
      </c>
      <c r="K35" s="19"/>
    </row>
    <row r="36" spans="1:16" x14ac:dyDescent="0.2">
      <c r="F36" s="13">
        <v>30000</v>
      </c>
      <c r="G36" s="13">
        <v>1500</v>
      </c>
      <c r="H36" s="19"/>
      <c r="I36" s="13">
        <v>90000</v>
      </c>
      <c r="J36" s="13">
        <v>4500</v>
      </c>
      <c r="K36" s="19"/>
    </row>
    <row r="37" spans="1:16" x14ac:dyDescent="0.2">
      <c r="F37" s="13">
        <v>40000</v>
      </c>
      <c r="G37" s="13">
        <v>2000</v>
      </c>
      <c r="H37" s="19"/>
      <c r="I37" s="13">
        <v>100000</v>
      </c>
      <c r="J37" s="13">
        <v>5000</v>
      </c>
      <c r="K37" s="19"/>
    </row>
    <row r="38" spans="1:16" x14ac:dyDescent="0.2">
      <c r="F38" s="13">
        <v>50000</v>
      </c>
      <c r="G38" s="13">
        <v>2500</v>
      </c>
      <c r="H38" s="19"/>
      <c r="I38" s="19"/>
      <c r="J38" s="19"/>
      <c r="K38" s="19"/>
    </row>
    <row r="39" spans="1:16" x14ac:dyDescent="0.2">
      <c r="F39" s="19"/>
      <c r="G39" s="19"/>
      <c r="H39" s="19"/>
      <c r="I39" s="19"/>
      <c r="K39" s="37"/>
      <c r="L39" s="37"/>
      <c r="O39"/>
      <c r="P39"/>
    </row>
    <row r="40" spans="1:16" x14ac:dyDescent="0.2">
      <c r="F40" s="19"/>
      <c r="G40" s="19"/>
      <c r="H40" s="19"/>
      <c r="I40" s="19"/>
      <c r="K40" s="37"/>
      <c r="L40" s="37"/>
      <c r="O40"/>
      <c r="P40"/>
    </row>
    <row r="41" spans="1:16" x14ac:dyDescent="0.2">
      <c r="F41" s="21"/>
      <c r="G41" s="21"/>
      <c r="H41" s="21"/>
      <c r="I41" s="21"/>
      <c r="K41" s="37"/>
      <c r="L41" s="37"/>
      <c r="O41"/>
      <c r="P41"/>
    </row>
    <row r="42" spans="1:16" x14ac:dyDescent="0.2">
      <c r="K42" s="37"/>
      <c r="L42" s="37"/>
      <c r="O42"/>
      <c r="P42"/>
    </row>
    <row r="43" spans="1:16" x14ac:dyDescent="0.2">
      <c r="K43" s="37"/>
      <c r="L43" s="37"/>
      <c r="O43"/>
      <c r="P43"/>
    </row>
    <row r="47" spans="1:16" x14ac:dyDescent="0.2">
      <c r="A47" t="s">
        <v>51</v>
      </c>
    </row>
  </sheetData>
  <sheetProtection algorithmName="SHA-512" hashValue="HN6ipLvxiTzQ/jBLsemsQQU7amCZkXpyL7vc1zS3sy3KpqyjgmyRTBILH2cW8wuZdRsEXm/4zPbEZ1KKCVsZDg==" saltValue="hoNg4h0whH2vJKyKKEnjLg==" spinCount="100000" sheet="1" objects="1" scenarios="1"/>
  <mergeCells count="7">
    <mergeCell ref="G29:H29"/>
    <mergeCell ref="G27:H27"/>
    <mergeCell ref="A1:K1"/>
    <mergeCell ref="B7:C7"/>
    <mergeCell ref="D7:H7"/>
    <mergeCell ref="I7:K7"/>
    <mergeCell ref="G26:H26"/>
  </mergeCells>
  <phoneticPr fontId="17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8851-49EB-E947-963A-059485CBCC5B}">
  <dimension ref="A1:N63"/>
  <sheetViews>
    <sheetView zoomScale="116" zoomScaleNormal="116" workbookViewId="0">
      <selection activeCell="E13" sqref="E13"/>
    </sheetView>
  </sheetViews>
  <sheetFormatPr baseColWidth="10" defaultRowHeight="20" customHeight="1" x14ac:dyDescent="0.2"/>
  <cols>
    <col min="1" max="1" width="10.83203125" style="34"/>
    <col min="2" max="2" width="14.5" style="37" customWidth="1"/>
    <col min="3" max="6" width="12.5" style="37" customWidth="1"/>
    <col min="7" max="7" width="5.1640625" customWidth="1"/>
    <col min="8" max="8" width="5.5" style="61" customWidth="1"/>
    <col min="10" max="10" width="14.5" customWidth="1"/>
    <col min="11" max="14" width="12" customWidth="1"/>
  </cols>
  <sheetData>
    <row r="1" spans="1:14" ht="6" customHeight="1" x14ac:dyDescent="0.2"/>
    <row r="2" spans="1:14" ht="12" customHeight="1" x14ac:dyDescent="0.2"/>
    <row r="3" spans="1:14" ht="20" customHeight="1" thickBot="1" x14ac:dyDescent="0.25">
      <c r="A3" s="118" t="s">
        <v>50</v>
      </c>
      <c r="B3" s="39" t="s">
        <v>10</v>
      </c>
      <c r="C3" s="40" t="s">
        <v>44</v>
      </c>
      <c r="D3" s="40" t="s">
        <v>45</v>
      </c>
      <c r="E3" s="40" t="s">
        <v>46</v>
      </c>
      <c r="F3" s="41" t="s">
        <v>47</v>
      </c>
      <c r="I3" s="118" t="s">
        <v>52</v>
      </c>
      <c r="J3" s="39" t="s">
        <v>10</v>
      </c>
      <c r="K3" s="40" t="s">
        <v>44</v>
      </c>
      <c r="L3" s="40" t="s">
        <v>45</v>
      </c>
      <c r="M3" s="40" t="s">
        <v>46</v>
      </c>
      <c r="N3" s="41" t="s">
        <v>47</v>
      </c>
    </row>
    <row r="4" spans="1:14" ht="20" customHeight="1" thickBot="1" x14ac:dyDescent="0.25">
      <c r="B4" s="49" t="s">
        <v>39</v>
      </c>
      <c r="C4" s="48">
        <v>8</v>
      </c>
      <c r="D4" s="43">
        <v>15</v>
      </c>
      <c r="E4" s="42">
        <v>6</v>
      </c>
      <c r="F4" s="43">
        <v>2</v>
      </c>
      <c r="I4" s="34"/>
      <c r="J4" s="49" t="s">
        <v>39</v>
      </c>
      <c r="K4" s="48">
        <v>8</v>
      </c>
      <c r="L4" s="43">
        <v>15</v>
      </c>
      <c r="M4" s="42">
        <v>4</v>
      </c>
      <c r="N4" s="43">
        <v>0</v>
      </c>
    </row>
    <row r="5" spans="1:14" ht="20" customHeight="1" thickBot="1" x14ac:dyDescent="0.25">
      <c r="B5" s="49" t="s">
        <v>40</v>
      </c>
      <c r="C5" s="48">
        <v>6</v>
      </c>
      <c r="D5" s="43">
        <v>12</v>
      </c>
      <c r="E5" s="42">
        <v>3</v>
      </c>
      <c r="F5" s="43">
        <v>0</v>
      </c>
      <c r="I5" s="34"/>
      <c r="J5" s="49" t="s">
        <v>40</v>
      </c>
      <c r="K5" s="48">
        <v>7</v>
      </c>
      <c r="L5" s="43">
        <v>14</v>
      </c>
      <c r="M5" s="42">
        <v>5</v>
      </c>
      <c r="N5" s="43">
        <v>1</v>
      </c>
    </row>
    <row r="6" spans="1:14" ht="20" customHeight="1" thickBot="1" x14ac:dyDescent="0.25">
      <c r="B6" s="49" t="s">
        <v>41</v>
      </c>
      <c r="C6" s="48">
        <v>9</v>
      </c>
      <c r="D6" s="43">
        <v>17</v>
      </c>
      <c r="E6" s="42">
        <v>4</v>
      </c>
      <c r="F6" s="43">
        <v>1</v>
      </c>
      <c r="I6" s="34"/>
      <c r="J6" s="49" t="s">
        <v>41</v>
      </c>
      <c r="K6" s="48">
        <v>8</v>
      </c>
      <c r="L6" s="43">
        <v>12</v>
      </c>
      <c r="M6" s="42">
        <v>4</v>
      </c>
      <c r="N6" s="43">
        <v>0</v>
      </c>
    </row>
    <row r="7" spans="1:14" ht="20" customHeight="1" thickBot="1" x14ac:dyDescent="0.25">
      <c r="B7" s="49" t="s">
        <v>42</v>
      </c>
      <c r="C7" s="48">
        <v>7</v>
      </c>
      <c r="D7" s="43">
        <v>13</v>
      </c>
      <c r="E7" s="42">
        <v>3</v>
      </c>
      <c r="F7" s="43">
        <v>0</v>
      </c>
      <c r="I7" s="34"/>
      <c r="J7" s="49" t="s">
        <v>42</v>
      </c>
      <c r="K7" s="48">
        <v>8</v>
      </c>
      <c r="L7" s="43">
        <v>10</v>
      </c>
      <c r="M7" s="42">
        <v>2</v>
      </c>
      <c r="N7" s="43">
        <v>0</v>
      </c>
    </row>
    <row r="8" spans="1:14" ht="20" customHeight="1" thickBot="1" x14ac:dyDescent="0.25">
      <c r="B8" s="49" t="s">
        <v>43</v>
      </c>
      <c r="C8" s="50">
        <v>9</v>
      </c>
      <c r="D8" s="45">
        <v>18</v>
      </c>
      <c r="E8" s="44">
        <v>5</v>
      </c>
      <c r="F8" s="45">
        <v>1</v>
      </c>
      <c r="I8" s="34"/>
      <c r="J8" s="49" t="s">
        <v>43</v>
      </c>
      <c r="K8" s="50">
        <v>6</v>
      </c>
      <c r="L8" s="45">
        <v>16</v>
      </c>
      <c r="M8" s="44">
        <v>2</v>
      </c>
      <c r="N8" s="45">
        <v>1</v>
      </c>
    </row>
    <row r="9" spans="1:14" ht="20" customHeight="1" thickBot="1" x14ac:dyDescent="0.25">
      <c r="B9" s="34"/>
      <c r="C9" s="46">
        <f>SUM(C4:C8)</f>
        <v>39</v>
      </c>
      <c r="D9" s="46">
        <f>SUM(D4:D8)</f>
        <v>75</v>
      </c>
      <c r="E9" s="46">
        <f>SUM(E4:E8)</f>
        <v>21</v>
      </c>
      <c r="F9" s="47">
        <f>SUM(F4:F8)</f>
        <v>4</v>
      </c>
      <c r="I9" s="34"/>
      <c r="J9" s="34"/>
      <c r="K9" s="46">
        <f>SUM(K4:K8)</f>
        <v>37</v>
      </c>
      <c r="L9" s="46">
        <f>SUM(L4:L8)</f>
        <v>67</v>
      </c>
      <c r="M9" s="46">
        <f>SUM(M4:M8)</f>
        <v>17</v>
      </c>
      <c r="N9" s="47">
        <f>SUM(N4:N8)</f>
        <v>2</v>
      </c>
    </row>
    <row r="10" spans="1:14" ht="20" customHeight="1" x14ac:dyDescent="0.2">
      <c r="B10" s="36"/>
      <c r="D10" s="37" t="s">
        <v>6</v>
      </c>
      <c r="E10" s="38" t="s">
        <v>6</v>
      </c>
    </row>
    <row r="12" spans="1:14" ht="20" customHeight="1" thickBot="1" x14ac:dyDescent="0.25">
      <c r="A12" s="118" t="s">
        <v>23</v>
      </c>
      <c r="B12" s="39" t="s">
        <v>10</v>
      </c>
      <c r="C12" s="40" t="s">
        <v>44</v>
      </c>
      <c r="D12" s="40" t="s">
        <v>45</v>
      </c>
      <c r="E12" s="40" t="s">
        <v>46</v>
      </c>
      <c r="F12" s="41" t="s">
        <v>47</v>
      </c>
      <c r="I12" s="118" t="s">
        <v>53</v>
      </c>
      <c r="J12" s="39" t="s">
        <v>10</v>
      </c>
      <c r="K12" s="40" t="s">
        <v>44</v>
      </c>
      <c r="L12" s="40" t="s">
        <v>45</v>
      </c>
      <c r="M12" s="40" t="s">
        <v>46</v>
      </c>
      <c r="N12" s="41" t="s">
        <v>47</v>
      </c>
    </row>
    <row r="13" spans="1:14" ht="20" customHeight="1" thickBot="1" x14ac:dyDescent="0.25">
      <c r="B13" s="49" t="s">
        <v>39</v>
      </c>
      <c r="C13" s="48">
        <v>4</v>
      </c>
      <c r="D13" s="43"/>
      <c r="E13" s="42"/>
      <c r="F13" s="43"/>
      <c r="I13" s="34"/>
      <c r="J13" s="49" t="s">
        <v>39</v>
      </c>
      <c r="K13" s="48"/>
      <c r="L13" s="43"/>
      <c r="M13" s="42"/>
      <c r="N13" s="43"/>
    </row>
    <row r="14" spans="1:14" ht="20" customHeight="1" thickBot="1" x14ac:dyDescent="0.25">
      <c r="B14" s="49" t="s">
        <v>40</v>
      </c>
      <c r="C14" s="48"/>
      <c r="D14" s="43"/>
      <c r="E14" s="42"/>
      <c r="F14" s="43"/>
      <c r="I14" s="34"/>
      <c r="J14" s="49" t="s">
        <v>40</v>
      </c>
      <c r="K14" s="48"/>
      <c r="L14" s="43"/>
      <c r="M14" s="42"/>
      <c r="N14" s="43"/>
    </row>
    <row r="15" spans="1:14" ht="20" customHeight="1" thickBot="1" x14ac:dyDescent="0.25">
      <c r="B15" s="49" t="s">
        <v>41</v>
      </c>
      <c r="C15" s="48"/>
      <c r="D15" s="43"/>
      <c r="E15" s="42"/>
      <c r="F15" s="43"/>
      <c r="I15" s="34"/>
      <c r="J15" s="49" t="s">
        <v>41</v>
      </c>
      <c r="K15" s="48"/>
      <c r="L15" s="43"/>
      <c r="M15" s="42"/>
      <c r="N15" s="43"/>
    </row>
    <row r="16" spans="1:14" ht="20" customHeight="1" thickBot="1" x14ac:dyDescent="0.25">
      <c r="B16" s="49" t="s">
        <v>42</v>
      </c>
      <c r="C16" s="48"/>
      <c r="D16" s="43"/>
      <c r="E16" s="42"/>
      <c r="F16" s="43"/>
      <c r="I16" s="34"/>
      <c r="J16" s="49" t="s">
        <v>42</v>
      </c>
      <c r="K16" s="48"/>
      <c r="L16" s="43"/>
      <c r="M16" s="42"/>
      <c r="N16" s="43"/>
    </row>
    <row r="17" spans="1:14" ht="20" customHeight="1" thickBot="1" x14ac:dyDescent="0.25">
      <c r="B17" s="49" t="s">
        <v>43</v>
      </c>
      <c r="C17" s="50"/>
      <c r="D17" s="45"/>
      <c r="E17" s="44"/>
      <c r="F17" s="45"/>
      <c r="I17" s="34"/>
      <c r="J17" s="49" t="s">
        <v>43</v>
      </c>
      <c r="K17" s="50"/>
      <c r="L17" s="45"/>
      <c r="M17" s="44"/>
      <c r="N17" s="45"/>
    </row>
    <row r="18" spans="1:14" ht="20" customHeight="1" thickBot="1" x14ac:dyDescent="0.25">
      <c r="B18" s="34"/>
      <c r="C18" s="46">
        <f>SUM(C13:C17)</f>
        <v>4</v>
      </c>
      <c r="D18" s="46">
        <f>SUM(D13:D17)</f>
        <v>0</v>
      </c>
      <c r="E18" s="46">
        <f>SUM(E13:E17)</f>
        <v>0</v>
      </c>
      <c r="F18" s="47">
        <f>SUM(F13:F17)</f>
        <v>0</v>
      </c>
      <c r="I18" s="34"/>
      <c r="J18" s="34"/>
      <c r="K18" s="46">
        <f>SUM(K13:K17)</f>
        <v>0</v>
      </c>
      <c r="L18" s="46">
        <f>SUM(L13:L17)</f>
        <v>0</v>
      </c>
      <c r="M18" s="46">
        <f>SUM(M13:M17)</f>
        <v>0</v>
      </c>
      <c r="N18" s="47">
        <f>SUM(N13:N17)</f>
        <v>0</v>
      </c>
    </row>
    <row r="21" spans="1:14" ht="20" customHeight="1" thickBot="1" x14ac:dyDescent="0.25">
      <c r="A21" s="118" t="s">
        <v>24</v>
      </c>
      <c r="B21" s="39" t="s">
        <v>10</v>
      </c>
      <c r="C21" s="40" t="s">
        <v>44</v>
      </c>
      <c r="D21" s="40" t="s">
        <v>45</v>
      </c>
      <c r="E21" s="40" t="s">
        <v>46</v>
      </c>
      <c r="F21" s="41" t="s">
        <v>47</v>
      </c>
      <c r="I21" s="118" t="s">
        <v>54</v>
      </c>
      <c r="J21" s="39" t="s">
        <v>10</v>
      </c>
      <c r="K21" s="40" t="s">
        <v>44</v>
      </c>
      <c r="L21" s="40" t="s">
        <v>45</v>
      </c>
      <c r="M21" s="40" t="s">
        <v>46</v>
      </c>
      <c r="N21" s="41" t="s">
        <v>47</v>
      </c>
    </row>
    <row r="22" spans="1:14" ht="20" customHeight="1" thickBot="1" x14ac:dyDescent="0.25">
      <c r="B22" s="49" t="s">
        <v>39</v>
      </c>
      <c r="C22" s="48"/>
      <c r="D22" s="43"/>
      <c r="E22" s="42"/>
      <c r="F22" s="43"/>
      <c r="I22" s="34"/>
      <c r="J22" s="49" t="s">
        <v>39</v>
      </c>
      <c r="K22" s="48"/>
      <c r="L22" s="43"/>
      <c r="M22" s="42"/>
      <c r="N22" s="43"/>
    </row>
    <row r="23" spans="1:14" ht="20" customHeight="1" thickBot="1" x14ac:dyDescent="0.25">
      <c r="B23" s="49" t="s">
        <v>40</v>
      </c>
      <c r="C23" s="48"/>
      <c r="D23" s="43"/>
      <c r="E23" s="42"/>
      <c r="F23" s="43"/>
      <c r="I23" s="34"/>
      <c r="J23" s="49" t="s">
        <v>40</v>
      </c>
      <c r="K23" s="48"/>
      <c r="L23" s="43"/>
      <c r="M23" s="42"/>
      <c r="N23" s="43"/>
    </row>
    <row r="24" spans="1:14" ht="20" customHeight="1" thickBot="1" x14ac:dyDescent="0.25">
      <c r="B24" s="49" t="s">
        <v>41</v>
      </c>
      <c r="C24" s="48"/>
      <c r="D24" s="43"/>
      <c r="E24" s="42"/>
      <c r="F24" s="43"/>
      <c r="I24" s="34"/>
      <c r="J24" s="49" t="s">
        <v>41</v>
      </c>
      <c r="K24" s="48"/>
      <c r="L24" s="43"/>
      <c r="M24" s="42"/>
      <c r="N24" s="43"/>
    </row>
    <row r="25" spans="1:14" ht="20" customHeight="1" thickBot="1" x14ac:dyDescent="0.25">
      <c r="B25" s="49" t="s">
        <v>42</v>
      </c>
      <c r="C25" s="48"/>
      <c r="D25" s="43"/>
      <c r="E25" s="42"/>
      <c r="F25" s="43"/>
      <c r="I25" s="34"/>
      <c r="J25" s="49" t="s">
        <v>42</v>
      </c>
      <c r="K25" s="48"/>
      <c r="L25" s="43"/>
      <c r="M25" s="42"/>
      <c r="N25" s="43"/>
    </row>
    <row r="26" spans="1:14" ht="20" customHeight="1" thickBot="1" x14ac:dyDescent="0.25">
      <c r="B26" s="49" t="s">
        <v>43</v>
      </c>
      <c r="C26" s="50"/>
      <c r="D26" s="45"/>
      <c r="E26" s="44"/>
      <c r="F26" s="45"/>
      <c r="I26" s="34"/>
      <c r="J26" s="49" t="s">
        <v>43</v>
      </c>
      <c r="K26" s="50"/>
      <c r="L26" s="45"/>
      <c r="M26" s="44"/>
      <c r="N26" s="45"/>
    </row>
    <row r="27" spans="1:14" ht="20" customHeight="1" thickBot="1" x14ac:dyDescent="0.25">
      <c r="B27" s="34"/>
      <c r="C27" s="46">
        <f>SUM(C22:C26)</f>
        <v>0</v>
      </c>
      <c r="D27" s="46">
        <f>SUM(D22:D26)</f>
        <v>0</v>
      </c>
      <c r="E27" s="46">
        <f>SUM(E22:E26)</f>
        <v>0</v>
      </c>
      <c r="F27" s="47">
        <f>SUM(F22:F26)</f>
        <v>0</v>
      </c>
      <c r="I27" s="34"/>
      <c r="J27" s="34"/>
      <c r="K27" s="46">
        <f>SUM(K22:K26)</f>
        <v>0</v>
      </c>
      <c r="L27" s="46">
        <f>SUM(L22:L26)</f>
        <v>0</v>
      </c>
      <c r="M27" s="46">
        <f>SUM(M22:M26)</f>
        <v>0</v>
      </c>
      <c r="N27" s="47">
        <f>SUM(N22:N26)</f>
        <v>0</v>
      </c>
    </row>
    <row r="30" spans="1:14" ht="20" customHeight="1" thickBot="1" x14ac:dyDescent="0.25">
      <c r="A30" s="118" t="s">
        <v>25</v>
      </c>
      <c r="B30" s="39" t="s">
        <v>10</v>
      </c>
      <c r="C30" s="40" t="s">
        <v>44</v>
      </c>
      <c r="D30" s="40" t="s">
        <v>45</v>
      </c>
      <c r="E30" s="40" t="s">
        <v>46</v>
      </c>
      <c r="F30" s="41" t="s">
        <v>47</v>
      </c>
      <c r="I30" s="118" t="s">
        <v>55</v>
      </c>
      <c r="J30" s="39" t="s">
        <v>10</v>
      </c>
      <c r="K30" s="40" t="s">
        <v>44</v>
      </c>
      <c r="L30" s="40" t="s">
        <v>45</v>
      </c>
      <c r="M30" s="40" t="s">
        <v>46</v>
      </c>
      <c r="N30" s="41" t="s">
        <v>47</v>
      </c>
    </row>
    <row r="31" spans="1:14" ht="20" customHeight="1" thickBot="1" x14ac:dyDescent="0.25">
      <c r="A31" s="34" t="s">
        <v>51</v>
      </c>
      <c r="B31" s="49" t="s">
        <v>39</v>
      </c>
      <c r="C31" s="48"/>
      <c r="D31" s="43"/>
      <c r="E31" s="42"/>
      <c r="F31" s="43"/>
      <c r="I31" s="34"/>
      <c r="J31" s="49" t="s">
        <v>39</v>
      </c>
      <c r="K31" s="48"/>
      <c r="L31" s="43"/>
      <c r="M31" s="42"/>
      <c r="N31" s="43"/>
    </row>
    <row r="32" spans="1:14" ht="20" customHeight="1" thickBot="1" x14ac:dyDescent="0.25">
      <c r="B32" s="49" t="s">
        <v>40</v>
      </c>
      <c r="C32" s="48"/>
      <c r="D32" s="43"/>
      <c r="E32" s="42"/>
      <c r="F32" s="43"/>
      <c r="I32" s="34"/>
      <c r="J32" s="49" t="s">
        <v>40</v>
      </c>
      <c r="K32" s="48"/>
      <c r="L32" s="43"/>
      <c r="M32" s="42"/>
      <c r="N32" s="43"/>
    </row>
    <row r="33" spans="1:14" ht="20" customHeight="1" thickBot="1" x14ac:dyDescent="0.25">
      <c r="B33" s="49" t="s">
        <v>41</v>
      </c>
      <c r="C33" s="48"/>
      <c r="D33" s="43"/>
      <c r="E33" s="42"/>
      <c r="F33" s="43"/>
      <c r="I33" s="34"/>
      <c r="J33" s="49" t="s">
        <v>41</v>
      </c>
      <c r="K33" s="48"/>
      <c r="L33" s="43"/>
      <c r="M33" s="42"/>
      <c r="N33" s="43"/>
    </row>
    <row r="34" spans="1:14" ht="20" customHeight="1" thickBot="1" x14ac:dyDescent="0.25">
      <c r="B34" s="49" t="s">
        <v>42</v>
      </c>
      <c r="C34" s="48"/>
      <c r="D34" s="43"/>
      <c r="E34" s="42"/>
      <c r="F34" s="43"/>
      <c r="I34" s="34"/>
      <c r="J34" s="49" t="s">
        <v>42</v>
      </c>
      <c r="K34" s="48"/>
      <c r="L34" s="43"/>
      <c r="M34" s="42"/>
      <c r="N34" s="43"/>
    </row>
    <row r="35" spans="1:14" ht="20" customHeight="1" thickBot="1" x14ac:dyDescent="0.25">
      <c r="B35" s="49" t="s">
        <v>43</v>
      </c>
      <c r="C35" s="50"/>
      <c r="D35" s="45"/>
      <c r="E35" s="44"/>
      <c r="F35" s="45"/>
      <c r="I35" s="34"/>
      <c r="J35" s="49" t="s">
        <v>43</v>
      </c>
      <c r="K35" s="50"/>
      <c r="L35" s="45"/>
      <c r="M35" s="44"/>
      <c r="N35" s="45"/>
    </row>
    <row r="36" spans="1:14" ht="20" customHeight="1" thickBot="1" x14ac:dyDescent="0.25">
      <c r="B36" s="34"/>
      <c r="C36" s="46">
        <f>SUM(C31:C35)</f>
        <v>0</v>
      </c>
      <c r="D36" s="46">
        <f>SUM(D31:D35)</f>
        <v>0</v>
      </c>
      <c r="E36" s="46">
        <f>SUM(E31:E35)</f>
        <v>0</v>
      </c>
      <c r="F36" s="47">
        <f>SUM(F31:F35)</f>
        <v>0</v>
      </c>
      <c r="I36" s="34"/>
      <c r="J36" s="34"/>
      <c r="K36" s="46">
        <f>SUM(K31:K35)</f>
        <v>0</v>
      </c>
      <c r="L36" s="46">
        <f>SUM(L31:L35)</f>
        <v>0</v>
      </c>
      <c r="M36" s="46">
        <f>SUM(M31:M35)</f>
        <v>0</v>
      </c>
      <c r="N36" s="47">
        <f>SUM(N31:N35)</f>
        <v>0</v>
      </c>
    </row>
    <row r="39" spans="1:14" ht="20" customHeight="1" thickBot="1" x14ac:dyDescent="0.25">
      <c r="A39" s="118" t="s">
        <v>26</v>
      </c>
      <c r="B39" s="39" t="s">
        <v>10</v>
      </c>
      <c r="C39" s="40" t="s">
        <v>44</v>
      </c>
      <c r="D39" s="40" t="s">
        <v>45</v>
      </c>
      <c r="E39" s="40" t="s">
        <v>46</v>
      </c>
      <c r="F39" s="41" t="s">
        <v>47</v>
      </c>
      <c r="I39" s="118" t="s">
        <v>56</v>
      </c>
      <c r="J39" s="39" t="s">
        <v>10</v>
      </c>
      <c r="K39" s="40" t="s">
        <v>44</v>
      </c>
      <c r="L39" s="40" t="s">
        <v>45</v>
      </c>
      <c r="M39" s="40" t="s">
        <v>46</v>
      </c>
      <c r="N39" s="41" t="s">
        <v>47</v>
      </c>
    </row>
    <row r="40" spans="1:14" ht="20" customHeight="1" thickBot="1" x14ac:dyDescent="0.25">
      <c r="A40" s="34" t="s">
        <v>51</v>
      </c>
      <c r="B40" s="49" t="s">
        <v>39</v>
      </c>
      <c r="C40" s="48"/>
      <c r="D40" s="43"/>
      <c r="E40" s="42"/>
      <c r="F40" s="43"/>
      <c r="I40" s="34"/>
      <c r="J40" s="49" t="s">
        <v>39</v>
      </c>
      <c r="K40" s="48"/>
      <c r="L40" s="43"/>
      <c r="M40" s="42"/>
      <c r="N40" s="43"/>
    </row>
    <row r="41" spans="1:14" ht="20" customHeight="1" thickBot="1" x14ac:dyDescent="0.25">
      <c r="B41" s="49" t="s">
        <v>40</v>
      </c>
      <c r="C41" s="48"/>
      <c r="D41" s="43"/>
      <c r="E41" s="42"/>
      <c r="F41" s="43"/>
      <c r="I41" s="34"/>
      <c r="J41" s="49" t="s">
        <v>40</v>
      </c>
      <c r="K41" s="48"/>
      <c r="L41" s="43"/>
      <c r="M41" s="42"/>
      <c r="N41" s="43"/>
    </row>
    <row r="42" spans="1:14" ht="20" customHeight="1" thickBot="1" x14ac:dyDescent="0.25">
      <c r="B42" s="49" t="s">
        <v>41</v>
      </c>
      <c r="C42" s="48"/>
      <c r="D42" s="43"/>
      <c r="E42" s="42"/>
      <c r="F42" s="43"/>
      <c r="I42" s="34"/>
      <c r="J42" s="49" t="s">
        <v>41</v>
      </c>
      <c r="K42" s="48"/>
      <c r="L42" s="43"/>
      <c r="M42" s="42"/>
      <c r="N42" s="43"/>
    </row>
    <row r="43" spans="1:14" ht="20" customHeight="1" thickBot="1" x14ac:dyDescent="0.25">
      <c r="B43" s="49" t="s">
        <v>42</v>
      </c>
      <c r="C43" s="48"/>
      <c r="D43" s="43"/>
      <c r="E43" s="42"/>
      <c r="F43" s="43"/>
      <c r="I43" s="34"/>
      <c r="J43" s="49" t="s">
        <v>42</v>
      </c>
      <c r="K43" s="48"/>
      <c r="L43" s="43"/>
      <c r="M43" s="42"/>
      <c r="N43" s="43"/>
    </row>
    <row r="44" spans="1:14" ht="20" customHeight="1" thickBot="1" x14ac:dyDescent="0.25">
      <c r="B44" s="49" t="s">
        <v>43</v>
      </c>
      <c r="C44" s="50"/>
      <c r="D44" s="45"/>
      <c r="E44" s="44"/>
      <c r="F44" s="45"/>
      <c r="I44" s="34"/>
      <c r="J44" s="49" t="s">
        <v>43</v>
      </c>
      <c r="K44" s="50"/>
      <c r="L44" s="45"/>
      <c r="M44" s="44"/>
      <c r="N44" s="45"/>
    </row>
    <row r="45" spans="1:14" ht="20" customHeight="1" thickBot="1" x14ac:dyDescent="0.25">
      <c r="B45" s="34"/>
      <c r="C45" s="46">
        <f>SUM(C40:C44)</f>
        <v>0</v>
      </c>
      <c r="D45" s="46">
        <f>SUM(D40:D44)</f>
        <v>0</v>
      </c>
      <c r="E45" s="46">
        <f>SUM(E40:E44)</f>
        <v>0</v>
      </c>
      <c r="F45" s="47">
        <f>SUM(F40:F44)</f>
        <v>0</v>
      </c>
      <c r="I45" s="34"/>
      <c r="J45" s="34"/>
      <c r="K45" s="46">
        <f>SUM(K40:K44)</f>
        <v>0</v>
      </c>
      <c r="L45" s="46">
        <f>SUM(L40:L44)</f>
        <v>0</v>
      </c>
      <c r="M45" s="46">
        <f>SUM(M40:M44)</f>
        <v>0</v>
      </c>
      <c r="N45" s="47">
        <f>SUM(N40:N44)</f>
        <v>0</v>
      </c>
    </row>
    <row r="48" spans="1:14" ht="20" customHeight="1" thickBot="1" x14ac:dyDescent="0.25">
      <c r="A48" s="118" t="s">
        <v>27</v>
      </c>
      <c r="B48" s="39" t="s">
        <v>10</v>
      </c>
      <c r="C48" s="40" t="s">
        <v>44</v>
      </c>
      <c r="D48" s="40" t="s">
        <v>45</v>
      </c>
      <c r="E48" s="40" t="s">
        <v>46</v>
      </c>
      <c r="F48" s="41" t="s">
        <v>47</v>
      </c>
      <c r="I48" s="118" t="s">
        <v>57</v>
      </c>
      <c r="J48" s="39" t="s">
        <v>10</v>
      </c>
      <c r="K48" s="40" t="s">
        <v>44</v>
      </c>
      <c r="L48" s="40" t="s">
        <v>45</v>
      </c>
      <c r="M48" s="40" t="s">
        <v>46</v>
      </c>
      <c r="N48" s="41" t="s">
        <v>47</v>
      </c>
    </row>
    <row r="49" spans="1:14" ht="20" customHeight="1" thickBot="1" x14ac:dyDescent="0.25">
      <c r="A49" s="34" t="s">
        <v>51</v>
      </c>
      <c r="B49" s="49" t="s">
        <v>39</v>
      </c>
      <c r="C49" s="48">
        <v>7</v>
      </c>
      <c r="D49" s="43">
        <v>18</v>
      </c>
      <c r="E49" s="42">
        <v>17</v>
      </c>
      <c r="F49" s="43">
        <v>3</v>
      </c>
      <c r="I49" s="34"/>
      <c r="J49" s="49" t="s">
        <v>39</v>
      </c>
      <c r="K49" s="48"/>
      <c r="L49" s="43"/>
      <c r="M49" s="42"/>
      <c r="N49" s="43"/>
    </row>
    <row r="50" spans="1:14" ht="20" customHeight="1" thickBot="1" x14ac:dyDescent="0.25">
      <c r="B50" s="49" t="s">
        <v>40</v>
      </c>
      <c r="C50" s="48"/>
      <c r="D50" s="43"/>
      <c r="E50" s="42"/>
      <c r="F50" s="43"/>
      <c r="I50" s="34"/>
      <c r="J50" s="49" t="s">
        <v>40</v>
      </c>
      <c r="K50" s="48"/>
      <c r="L50" s="43"/>
      <c r="M50" s="42"/>
      <c r="N50" s="43"/>
    </row>
    <row r="51" spans="1:14" ht="20" customHeight="1" thickBot="1" x14ac:dyDescent="0.25">
      <c r="B51" s="49" t="s">
        <v>41</v>
      </c>
      <c r="C51" s="48">
        <v>2</v>
      </c>
      <c r="D51" s="43">
        <v>1</v>
      </c>
      <c r="E51" s="42">
        <v>11</v>
      </c>
      <c r="F51" s="43">
        <v>0</v>
      </c>
      <c r="I51" s="34"/>
      <c r="J51" s="49" t="s">
        <v>41</v>
      </c>
      <c r="K51" s="48"/>
      <c r="L51" s="43"/>
      <c r="M51" s="42"/>
      <c r="N51" s="43"/>
    </row>
    <row r="52" spans="1:14" ht="20" customHeight="1" thickBot="1" x14ac:dyDescent="0.25">
      <c r="B52" s="49" t="s">
        <v>42</v>
      </c>
      <c r="C52" s="48"/>
      <c r="D52" s="43"/>
      <c r="E52" s="42"/>
      <c r="F52" s="43"/>
      <c r="I52" s="34"/>
      <c r="J52" s="49" t="s">
        <v>42</v>
      </c>
      <c r="K52" s="48"/>
      <c r="L52" s="43"/>
      <c r="M52" s="42"/>
      <c r="N52" s="43"/>
    </row>
    <row r="53" spans="1:14" ht="20" customHeight="1" thickBot="1" x14ac:dyDescent="0.25">
      <c r="B53" s="49" t="s">
        <v>43</v>
      </c>
      <c r="C53" s="50"/>
      <c r="D53" s="45"/>
      <c r="E53" s="44"/>
      <c r="F53" s="45"/>
      <c r="I53" s="34"/>
      <c r="J53" s="49" t="s">
        <v>43</v>
      </c>
      <c r="K53" s="50"/>
      <c r="L53" s="45"/>
      <c r="M53" s="44"/>
      <c r="N53" s="45"/>
    </row>
    <row r="54" spans="1:14" ht="20" customHeight="1" thickBot="1" x14ac:dyDescent="0.25">
      <c r="B54" s="34"/>
      <c r="C54" s="46">
        <f>SUM(C49:C53)</f>
        <v>9</v>
      </c>
      <c r="D54" s="46">
        <f>SUM(D49:D53)</f>
        <v>19</v>
      </c>
      <c r="E54" s="46">
        <f>SUM(E49:E53)</f>
        <v>28</v>
      </c>
      <c r="F54" s="47">
        <f>SUM(F49:F53)</f>
        <v>3</v>
      </c>
      <c r="I54" s="34"/>
      <c r="J54" s="34"/>
      <c r="K54" s="46">
        <f>SUM(K49:K53)</f>
        <v>0</v>
      </c>
      <c r="L54" s="46">
        <f>SUM(L49:L53)</f>
        <v>0</v>
      </c>
      <c r="M54" s="46">
        <f>SUM(M49:M53)</f>
        <v>0</v>
      </c>
      <c r="N54" s="47">
        <f>SUM(N49:N53)</f>
        <v>0</v>
      </c>
    </row>
    <row r="57" spans="1:14" ht="20" customHeight="1" thickBot="1" x14ac:dyDescent="0.25">
      <c r="A57" s="118" t="s">
        <v>28</v>
      </c>
      <c r="B57" s="39" t="s">
        <v>10</v>
      </c>
      <c r="C57" s="40" t="s">
        <v>44</v>
      </c>
      <c r="D57" s="40" t="s">
        <v>45</v>
      </c>
      <c r="E57" s="40" t="s">
        <v>46</v>
      </c>
      <c r="F57" s="41" t="s">
        <v>47</v>
      </c>
    </row>
    <row r="58" spans="1:14" ht="20" customHeight="1" thickBot="1" x14ac:dyDescent="0.25">
      <c r="A58" s="34" t="s">
        <v>51</v>
      </c>
      <c r="B58" s="49" t="s">
        <v>39</v>
      </c>
      <c r="C58" s="48"/>
      <c r="D58" s="43"/>
      <c r="E58" s="42"/>
      <c r="F58" s="43"/>
    </row>
    <row r="59" spans="1:14" ht="20" customHeight="1" thickBot="1" x14ac:dyDescent="0.25">
      <c r="B59" s="49" t="s">
        <v>40</v>
      </c>
      <c r="C59" s="48"/>
      <c r="D59" s="43"/>
      <c r="E59" s="42"/>
      <c r="F59" s="43"/>
    </row>
    <row r="60" spans="1:14" ht="20" customHeight="1" thickBot="1" x14ac:dyDescent="0.25">
      <c r="B60" s="49" t="s">
        <v>41</v>
      </c>
      <c r="C60" s="48"/>
      <c r="D60" s="43"/>
      <c r="E60" s="42"/>
      <c r="F60" s="43"/>
    </row>
    <row r="61" spans="1:14" ht="20" customHeight="1" thickBot="1" x14ac:dyDescent="0.25">
      <c r="B61" s="49" t="s">
        <v>42</v>
      </c>
      <c r="C61" s="48"/>
      <c r="D61" s="43"/>
      <c r="E61" s="42"/>
      <c r="F61" s="43"/>
    </row>
    <row r="62" spans="1:14" ht="20" customHeight="1" thickBot="1" x14ac:dyDescent="0.25">
      <c r="B62" s="49" t="s">
        <v>43</v>
      </c>
      <c r="C62" s="50"/>
      <c r="D62" s="45"/>
      <c r="E62" s="44"/>
      <c r="F62" s="45"/>
    </row>
    <row r="63" spans="1:14" ht="20" customHeight="1" thickBot="1" x14ac:dyDescent="0.25">
      <c r="B63" s="34"/>
      <c r="C63" s="46">
        <f>SUM(C58:C62)</f>
        <v>0</v>
      </c>
      <c r="D63" s="46">
        <f>SUM(D58:D62)</f>
        <v>0</v>
      </c>
      <c r="E63" s="46">
        <f>SUM(E58:E62)</f>
        <v>0</v>
      </c>
      <c r="F63" s="47">
        <f>SUM(F58:F62)</f>
        <v>0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Quarter</vt:lpstr>
      <vt:lpstr>Weekly Stats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Detrick, Carolyn</dc:creator>
  <cp:keywords/>
  <dc:description/>
  <cp:lastModifiedBy>Jeff Cerovich RMFG</cp:lastModifiedBy>
  <cp:revision/>
  <dcterms:created xsi:type="dcterms:W3CDTF">2011-11-01T14:05:15Z</dcterms:created>
  <dcterms:modified xsi:type="dcterms:W3CDTF">2023-12-28T21:10:48Z</dcterms:modified>
  <cp:category/>
  <cp:contentStatus/>
</cp:coreProperties>
</file>